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50" windowHeight="8115"/>
  </bookViews>
  <sheets>
    <sheet name="Обязательные" sheetId="7" r:id="rId1"/>
  </sheets>
  <definedNames>
    <definedName name="_xlnm._FilterDatabase" localSheetId="0" hidden="1">Обязательные!$A$1:$W$156</definedName>
  </definedNames>
  <calcPr calcId="145621"/>
</workbook>
</file>

<file path=xl/calcChain.xml><?xml version="1.0" encoding="utf-8"?>
<calcChain xmlns="http://schemas.openxmlformats.org/spreadsheetml/2006/main">
  <c r="G147" i="7" l="1"/>
  <c r="J147" i="7"/>
  <c r="L147" i="7"/>
  <c r="F147" i="7"/>
  <c r="G36" i="7"/>
  <c r="J36" i="7"/>
  <c r="L36" i="7"/>
  <c r="F36" i="7"/>
  <c r="G93" i="7"/>
  <c r="J93" i="7"/>
  <c r="L93" i="7"/>
  <c r="F93" i="7"/>
  <c r="I101" i="7"/>
  <c r="H101" i="7"/>
  <c r="K101" i="7" s="1"/>
  <c r="I98" i="7"/>
  <c r="I63" i="7"/>
  <c r="G24" i="7"/>
  <c r="J24" i="7"/>
  <c r="L24" i="7"/>
  <c r="F149" i="7"/>
  <c r="F105" i="7" l="1"/>
  <c r="I109" i="7"/>
  <c r="F139" i="7"/>
  <c r="I87" i="7"/>
  <c r="F43" i="7"/>
  <c r="G119" i="7"/>
  <c r="J119" i="7"/>
  <c r="L119" i="7"/>
  <c r="F119" i="7"/>
  <c r="I135" i="7"/>
  <c r="H135" i="7"/>
  <c r="K135" i="7" s="1"/>
  <c r="I134" i="7"/>
  <c r="H134" i="7"/>
  <c r="K134" i="7" s="1"/>
  <c r="I133" i="7"/>
  <c r="H133" i="7"/>
  <c r="K133" i="7" s="1"/>
  <c r="I131" i="7"/>
  <c r="H131" i="7"/>
  <c r="K131" i="7" s="1"/>
  <c r="I130" i="7"/>
  <c r="H130" i="7"/>
  <c r="K130" i="7" s="1"/>
  <c r="I129" i="7"/>
  <c r="H129" i="7"/>
  <c r="K129" i="7" s="1"/>
  <c r="I127" i="7"/>
  <c r="H127" i="7"/>
  <c r="K127" i="7" s="1"/>
  <c r="I126" i="7"/>
  <c r="H126" i="7"/>
  <c r="K126" i="7" s="1"/>
  <c r="I125" i="7"/>
  <c r="H125" i="7"/>
  <c r="K125" i="7" s="1"/>
  <c r="I123" i="7"/>
  <c r="H123" i="7"/>
  <c r="K123" i="7" s="1"/>
  <c r="I122" i="7"/>
  <c r="H122" i="7"/>
  <c r="K122" i="7" s="1"/>
  <c r="I121" i="7"/>
  <c r="H121" i="7"/>
  <c r="G73" i="7"/>
  <c r="J73" i="7"/>
  <c r="L73" i="7"/>
  <c r="F73" i="7"/>
  <c r="I119" i="7" l="1"/>
  <c r="J148" i="7"/>
  <c r="J150" i="7"/>
  <c r="F148" i="7"/>
  <c r="F150" i="7"/>
  <c r="G150" i="7"/>
  <c r="G148" i="7"/>
  <c r="H119" i="7"/>
  <c r="K121" i="7"/>
  <c r="L148" i="7"/>
  <c r="L150" i="7"/>
  <c r="G43" i="7"/>
  <c r="J43" i="7"/>
  <c r="L43" i="7"/>
  <c r="I47" i="7"/>
  <c r="H47" i="7"/>
  <c r="G86" i="7"/>
  <c r="J86" i="7"/>
  <c r="L86" i="7"/>
  <c r="F86" i="7"/>
  <c r="K47" i="7" l="1"/>
  <c r="K119" i="7"/>
  <c r="F145" i="7"/>
  <c r="H87" i="7"/>
  <c r="K87" i="7" s="1"/>
  <c r="G105" i="7"/>
  <c r="J105" i="7"/>
  <c r="L105" i="7"/>
  <c r="I106" i="7"/>
  <c r="P140" i="7"/>
  <c r="I57" i="7"/>
  <c r="G145" i="7"/>
  <c r="J145" i="7"/>
  <c r="L145" i="7"/>
  <c r="I44" i="7"/>
  <c r="H44" i="7"/>
  <c r="K44" i="7" s="1"/>
  <c r="I28" i="7"/>
  <c r="H28" i="7"/>
  <c r="K28" i="7" s="1"/>
  <c r="I27" i="7"/>
  <c r="H27" i="7"/>
  <c r="K27" i="7" s="1"/>
  <c r="I26" i="7"/>
  <c r="H26" i="7"/>
  <c r="K26" i="7" s="1"/>
  <c r="H25" i="7"/>
  <c r="F24" i="7"/>
  <c r="F143" i="7" s="1"/>
  <c r="H23" i="7"/>
  <c r="K23" i="7" s="1"/>
  <c r="I22" i="7"/>
  <c r="H22" i="7"/>
  <c r="I21" i="7"/>
  <c r="H21" i="7"/>
  <c r="L20" i="7"/>
  <c r="L144" i="7" s="1"/>
  <c r="J20" i="7"/>
  <c r="G20" i="7"/>
  <c r="G144" i="7" s="1"/>
  <c r="F20" i="7"/>
  <c r="F144" i="7" s="1"/>
  <c r="I19" i="7"/>
  <c r="H19" i="7"/>
  <c r="I18" i="7"/>
  <c r="H18" i="7"/>
  <c r="I17" i="7"/>
  <c r="H17" i="7"/>
  <c r="K17" i="7" s="1"/>
  <c r="I16" i="7"/>
  <c r="H16" i="7"/>
  <c r="L15" i="7"/>
  <c r="J15" i="7"/>
  <c r="G15" i="7"/>
  <c r="F15" i="7"/>
  <c r="R140" i="7"/>
  <c r="F146" i="7"/>
  <c r="G146" i="7"/>
  <c r="J146" i="7"/>
  <c r="L146" i="7"/>
  <c r="G29" i="7"/>
  <c r="J29" i="7"/>
  <c r="L29" i="7"/>
  <c r="F29" i="7"/>
  <c r="I35" i="7"/>
  <c r="H35" i="7"/>
  <c r="G155" i="7"/>
  <c r="F155" i="7"/>
  <c r="G154" i="7"/>
  <c r="F154" i="7"/>
  <c r="G153" i="7"/>
  <c r="F153" i="7"/>
  <c r="G152" i="7"/>
  <c r="J152" i="7"/>
  <c r="J151" i="7" s="1"/>
  <c r="L152" i="7"/>
  <c r="L151" i="7" s="1"/>
  <c r="F152" i="7"/>
  <c r="G149" i="7"/>
  <c r="J149" i="7"/>
  <c r="L149" i="7"/>
  <c r="J79" i="7"/>
  <c r="I61" i="7"/>
  <c r="J60" i="7"/>
  <c r="I56" i="7"/>
  <c r="J53" i="7"/>
  <c r="F136" i="7"/>
  <c r="F79" i="7"/>
  <c r="F60" i="7"/>
  <c r="F53" i="7"/>
  <c r="H34" i="7"/>
  <c r="K34" i="7" s="1"/>
  <c r="L60" i="7"/>
  <c r="G60" i="7"/>
  <c r="L53" i="7"/>
  <c r="G53" i="7"/>
  <c r="L79" i="7"/>
  <c r="G79" i="7"/>
  <c r="Q140" i="7"/>
  <c r="S140" i="7"/>
  <c r="H104" i="7"/>
  <c r="H155" i="7" s="1"/>
  <c r="I155" i="7"/>
  <c r="H138" i="7"/>
  <c r="I138" i="7" s="1"/>
  <c r="H137" i="7"/>
  <c r="K136" i="7"/>
  <c r="G136" i="7"/>
  <c r="T140" i="7" s="1"/>
  <c r="I75" i="7"/>
  <c r="H115" i="7"/>
  <c r="H154" i="7" s="1"/>
  <c r="I154" i="7"/>
  <c r="I62" i="7"/>
  <c r="I149" i="7" s="1"/>
  <c r="I55" i="7"/>
  <c r="I152" i="7" s="1"/>
  <c r="H55" i="7"/>
  <c r="H72" i="7"/>
  <c r="H153" i="7" s="1"/>
  <c r="I153" i="7"/>
  <c r="N140" i="7"/>
  <c r="O140" i="7"/>
  <c r="M140" i="7"/>
  <c r="H61" i="7"/>
  <c r="H62" i="7"/>
  <c r="I42" i="7"/>
  <c r="H42" i="7"/>
  <c r="K42" i="7" s="1"/>
  <c r="I39" i="7"/>
  <c r="H39" i="7"/>
  <c r="I38" i="7"/>
  <c r="H38" i="7"/>
  <c r="K38" i="7" s="1"/>
  <c r="I37" i="7"/>
  <c r="H37" i="7"/>
  <c r="I34" i="7"/>
  <c r="I33" i="7"/>
  <c r="H33" i="7"/>
  <c r="I32" i="7"/>
  <c r="H32" i="7"/>
  <c r="I31" i="7"/>
  <c r="H31" i="7"/>
  <c r="I30" i="7"/>
  <c r="H30" i="7"/>
  <c r="H50" i="7"/>
  <c r="I50" i="7"/>
  <c r="H54" i="7"/>
  <c r="I54" i="7"/>
  <c r="H56" i="7"/>
  <c r="H57" i="7"/>
  <c r="H63" i="7"/>
  <c r="K63" i="7" s="1"/>
  <c r="H66" i="7"/>
  <c r="I66" i="7"/>
  <c r="H69" i="7"/>
  <c r="I69" i="7"/>
  <c r="H74" i="7"/>
  <c r="I74" i="7"/>
  <c r="I73" i="7" s="1"/>
  <c r="H75" i="7"/>
  <c r="H80" i="7"/>
  <c r="I80" i="7"/>
  <c r="H83" i="7"/>
  <c r="I83" i="7"/>
  <c r="H90" i="7"/>
  <c r="I90" i="7"/>
  <c r="I86" i="7" s="1"/>
  <c r="H94" i="7"/>
  <c r="I94" i="7"/>
  <c r="I93" i="7" s="1"/>
  <c r="H95" i="7"/>
  <c r="I95" i="7"/>
  <c r="H98" i="7"/>
  <c r="K98" i="7" s="1"/>
  <c r="H106" i="7"/>
  <c r="H109" i="7"/>
  <c r="K109" i="7" s="1"/>
  <c r="H112" i="7"/>
  <c r="I112" i="7"/>
  <c r="H116" i="7"/>
  <c r="I116" i="7"/>
  <c r="H147" i="7" l="1"/>
  <c r="I147" i="7"/>
  <c r="H36" i="7"/>
  <c r="K31" i="7"/>
  <c r="I36" i="7"/>
  <c r="K16" i="7"/>
  <c r="K116" i="7"/>
  <c r="K56" i="7"/>
  <c r="K90" i="7"/>
  <c r="K54" i="7"/>
  <c r="K106" i="7"/>
  <c r="K69" i="7"/>
  <c r="K33" i="7"/>
  <c r="H93" i="7"/>
  <c r="K30" i="7"/>
  <c r="K19" i="7"/>
  <c r="K35" i="7"/>
  <c r="K50" i="7"/>
  <c r="K25" i="7"/>
  <c r="K24" i="7" s="1"/>
  <c r="H24" i="7"/>
  <c r="K66" i="7"/>
  <c r="H152" i="7"/>
  <c r="H151" i="7" s="1"/>
  <c r="K55" i="7"/>
  <c r="K152" i="7" s="1"/>
  <c r="K151" i="7" s="1"/>
  <c r="K95" i="7"/>
  <c r="K80" i="7"/>
  <c r="K37" i="7"/>
  <c r="K62" i="7"/>
  <c r="K18" i="7"/>
  <c r="I24" i="7"/>
  <c r="K83" i="7"/>
  <c r="K75" i="7"/>
  <c r="K73" i="7" s="1"/>
  <c r="H150" i="7"/>
  <c r="K57" i="7"/>
  <c r="H148" i="7"/>
  <c r="K61" i="7"/>
  <c r="K94" i="7"/>
  <c r="K112" i="7"/>
  <c r="K74" i="7"/>
  <c r="K32" i="7"/>
  <c r="K39" i="7"/>
  <c r="I150" i="7"/>
  <c r="I148" i="7"/>
  <c r="H73" i="7"/>
  <c r="I53" i="7"/>
  <c r="H86" i="7"/>
  <c r="H149" i="7"/>
  <c r="J142" i="7"/>
  <c r="H43" i="7"/>
  <c r="L142" i="7"/>
  <c r="I43" i="7"/>
  <c r="G143" i="7"/>
  <c r="H15" i="7"/>
  <c r="J141" i="7"/>
  <c r="J156" i="7" s="1"/>
  <c r="L143" i="7"/>
  <c r="H79" i="7"/>
  <c r="H136" i="7"/>
  <c r="F141" i="7"/>
  <c r="F156" i="7" s="1"/>
  <c r="L141" i="7"/>
  <c r="L156" i="7" s="1"/>
  <c r="I15" i="7"/>
  <c r="I60" i="7"/>
  <c r="F142" i="7"/>
  <c r="F151" i="7"/>
  <c r="G141" i="7"/>
  <c r="G156" i="7" s="1"/>
  <c r="H29" i="7"/>
  <c r="I20" i="7"/>
  <c r="I144" i="7" s="1"/>
  <c r="H60" i="7"/>
  <c r="I146" i="7"/>
  <c r="J143" i="7"/>
  <c r="G151" i="7"/>
  <c r="I137" i="7"/>
  <c r="I136" i="7" s="1"/>
  <c r="H53" i="7"/>
  <c r="I29" i="7"/>
  <c r="H145" i="7"/>
  <c r="I151" i="7"/>
  <c r="H105" i="7"/>
  <c r="I105" i="7"/>
  <c r="I79" i="7"/>
  <c r="I145" i="7"/>
  <c r="K21" i="7"/>
  <c r="K22" i="7"/>
  <c r="H146" i="7"/>
  <c r="H20" i="7"/>
  <c r="H144" i="7" s="1"/>
  <c r="F140" i="7"/>
  <c r="J144" i="7"/>
  <c r="G142" i="7"/>
  <c r="G140" i="7"/>
  <c r="K93" i="7" l="1"/>
  <c r="K147" i="7"/>
  <c r="K36" i="7"/>
  <c r="K148" i="7"/>
  <c r="K149" i="7"/>
  <c r="K150" i="7"/>
  <c r="K43" i="7"/>
  <c r="K86" i="7"/>
  <c r="H143" i="7"/>
  <c r="I142" i="7"/>
  <c r="K53" i="7"/>
  <c r="K105" i="7"/>
  <c r="I143" i="7"/>
  <c r="I141" i="7"/>
  <c r="I156" i="7" s="1"/>
  <c r="K79" i="7"/>
  <c r="K60" i="7"/>
  <c r="H142" i="7"/>
  <c r="H141" i="7"/>
  <c r="H156" i="7" s="1"/>
  <c r="K145" i="7"/>
  <c r="K15" i="7"/>
  <c r="K29" i="7"/>
  <c r="K20" i="7"/>
  <c r="K144" i="7" s="1"/>
  <c r="K146" i="7"/>
  <c r="K142" i="7" l="1"/>
  <c r="K141" i="7"/>
  <c r="K156" i="7" s="1"/>
  <c r="K143" i="7"/>
</calcChain>
</file>

<file path=xl/sharedStrings.xml><?xml version="1.0" encoding="utf-8"?>
<sst xmlns="http://schemas.openxmlformats.org/spreadsheetml/2006/main" count="662" uniqueCount="332">
  <si>
    <t>Философия</t>
  </si>
  <si>
    <t>Срок обучения 4 года</t>
  </si>
  <si>
    <t>Профессиональный казахский (русский) язык</t>
  </si>
  <si>
    <t>Профессионально-ориентированный иностранный язык</t>
  </si>
  <si>
    <t>Цикл дисциплины</t>
  </si>
  <si>
    <t>ООД(ОК)</t>
  </si>
  <si>
    <t>Семестр</t>
  </si>
  <si>
    <t>Гос.Э</t>
  </si>
  <si>
    <t>Э</t>
  </si>
  <si>
    <t xml:space="preserve">Преддипломная практика </t>
  </si>
  <si>
    <t>5 недель</t>
  </si>
  <si>
    <t>Итого</t>
  </si>
  <si>
    <t>Системы искусственного интеллекта</t>
  </si>
  <si>
    <t>Общее количество академических  часов</t>
  </si>
  <si>
    <t>Социальных дисциплин</t>
  </si>
  <si>
    <t>30/0/15</t>
  </si>
  <si>
    <t>0/0/45</t>
  </si>
  <si>
    <t>0/0/30</t>
  </si>
  <si>
    <t>15/30/0</t>
  </si>
  <si>
    <t>Модуль по выбору</t>
  </si>
  <si>
    <t xml:space="preserve">НЕКОММЕРЧЕСКОЕ АКЦИОНЕРНОЕ ОБЩЕСТВО     </t>
  </si>
  <si>
    <t xml:space="preserve">Президент Ассоциации инновационных </t>
  </si>
  <si>
    <t>Ректор АУЭС</t>
  </si>
  <si>
    <t>компаний СЭЗ "ПИТ"</t>
  </si>
  <si>
    <t>Современная история Казахстана</t>
  </si>
  <si>
    <t>Fil 2102</t>
  </si>
  <si>
    <t>IYa1103</t>
  </si>
  <si>
    <t>Алгоритмизация и программирование</t>
  </si>
  <si>
    <t>МИНИСТЕРСТВО ОБРАЗОВАНИЯ И НАУКИ РЕСПУБЛИКИ КАЗАХСТАН</t>
  </si>
  <si>
    <t>№№ пп</t>
  </si>
  <si>
    <t>КУРС 1</t>
  </si>
  <si>
    <t>КУРС 2</t>
  </si>
  <si>
    <t>КУРС 3</t>
  </si>
  <si>
    <t>КУРС 4</t>
  </si>
  <si>
    <t xml:space="preserve">1 семестр  </t>
  </si>
  <si>
    <t xml:space="preserve">2 семестр  </t>
  </si>
  <si>
    <t>3 семестр</t>
  </si>
  <si>
    <t>4 семестр</t>
  </si>
  <si>
    <t>5 семестр</t>
  </si>
  <si>
    <t>6 семестр</t>
  </si>
  <si>
    <t>7 семестр</t>
  </si>
  <si>
    <t>лек/лаб/пр</t>
  </si>
  <si>
    <t>Форма итогового контроля</t>
  </si>
  <si>
    <t>Ответственная кафедра</t>
  </si>
  <si>
    <t>Информационно-коммуникационные технологии (на англ.языке)</t>
  </si>
  <si>
    <t>_________________А. Конысбаев</t>
  </si>
  <si>
    <t>________________ C. Коньшин</t>
  </si>
  <si>
    <t xml:space="preserve"> __________C. Cагинтаева</t>
  </si>
  <si>
    <t>Наименование модуля /                                                                                                  дисциплины</t>
  </si>
  <si>
    <t>Распределение занятии по курсам и семестрам</t>
  </si>
  <si>
    <t xml:space="preserve"> Контактных часов в семестр</t>
  </si>
  <si>
    <t xml:space="preserve"> __________ Р. Мухамеджанова </t>
  </si>
  <si>
    <t>ДФВ</t>
  </si>
  <si>
    <t>ИКК</t>
  </si>
  <si>
    <t>МП</t>
  </si>
  <si>
    <t>ЯЗ</t>
  </si>
  <si>
    <t>Утверждаю</t>
  </si>
  <si>
    <t xml:space="preserve">               Согласовано                                                     </t>
  </si>
  <si>
    <t xml:space="preserve">Проректор по АД                   </t>
  </si>
  <si>
    <t xml:space="preserve">Директор ДАВ          </t>
  </si>
  <si>
    <t>Директор ИСУИТ</t>
  </si>
  <si>
    <t>Заведующий кафедрой IT-инжиниринг</t>
  </si>
  <si>
    <t>_______________Т. Картбаев</t>
  </si>
  <si>
    <t>Компьютерные сети</t>
  </si>
  <si>
    <t>15/0/15</t>
  </si>
  <si>
    <t>Итого экзаменов</t>
  </si>
  <si>
    <t xml:space="preserve">    Всего ООД (Общеобразовательные дисциплины)</t>
  </si>
  <si>
    <t xml:space="preserve">               в т.ч.  ООД(ОК)</t>
  </si>
  <si>
    <t xml:space="preserve">    Всего БД(Базовые дисциплины)</t>
  </si>
  <si>
    <t xml:space="preserve">               в т.ч.  Всего БД(КВ)</t>
  </si>
  <si>
    <t xml:space="preserve">    Всего ПД(Профильные дисциплины)</t>
  </si>
  <si>
    <t xml:space="preserve">               в т.ч.  ПД(КВ)</t>
  </si>
  <si>
    <t>IT-инж</t>
  </si>
  <si>
    <t>МММ</t>
  </si>
  <si>
    <t>лек/лаб/ пр</t>
  </si>
  <si>
    <t>МИС01</t>
  </si>
  <si>
    <t>МИС02</t>
  </si>
  <si>
    <t>МИС03</t>
  </si>
  <si>
    <t>МИС04</t>
  </si>
  <si>
    <t>Полиязычной подготовки</t>
  </si>
  <si>
    <t>Естественных наук</t>
  </si>
  <si>
    <t>Компонент по выбору</t>
  </si>
  <si>
    <t>БД (КВ)</t>
  </si>
  <si>
    <t>15/0/30</t>
  </si>
  <si>
    <t>МИС05</t>
  </si>
  <si>
    <t>Разработки интеллектуальных систем</t>
  </si>
  <si>
    <t>Системы управления роботами</t>
  </si>
  <si>
    <t>МИС06</t>
  </si>
  <si>
    <t>Информационных и операционных систем</t>
  </si>
  <si>
    <t>Основы информационных систем</t>
  </si>
  <si>
    <t>Специальные операционные системы</t>
  </si>
  <si>
    <t>Операционная система Linux</t>
  </si>
  <si>
    <t>МИС07</t>
  </si>
  <si>
    <t>Обьектно-ориентированное программирование</t>
  </si>
  <si>
    <t>Визуальное программирование</t>
  </si>
  <si>
    <t>ПД (КВ)</t>
  </si>
  <si>
    <t>Технология программирования</t>
  </si>
  <si>
    <t>МИС08</t>
  </si>
  <si>
    <t>Технологии обработки данных</t>
  </si>
  <si>
    <t>Разработка корпоративных информационных систем с использованием Oracle</t>
  </si>
  <si>
    <t>Разработка корпоративных информационных систем с использованием SQL</t>
  </si>
  <si>
    <t>Web-программирования и дизайна</t>
  </si>
  <si>
    <t>Web - программирование</t>
  </si>
  <si>
    <t>Программирование на РНР</t>
  </si>
  <si>
    <t>МИС11</t>
  </si>
  <si>
    <t>Компьютерные системы и сети</t>
  </si>
  <si>
    <t>Моделирование информационных систем и управления предприятием</t>
  </si>
  <si>
    <t>IT-инфраструктура</t>
  </si>
  <si>
    <t>Компьютерное  моделирование</t>
  </si>
  <si>
    <t>Моделирование информационных систем</t>
  </si>
  <si>
    <t>МИС12</t>
  </si>
  <si>
    <t>Разработка сетевых приложений</t>
  </si>
  <si>
    <t>Интерфейсы информационных систем</t>
  </si>
  <si>
    <t>Проектирование  информационных систем</t>
  </si>
  <si>
    <t>Методы и средства проектирования информационных систем</t>
  </si>
  <si>
    <t>Разработка приложений для мобильных устройств на базе Android</t>
  </si>
  <si>
    <t>МИС13</t>
  </si>
  <si>
    <t>IT-менеджмент</t>
  </si>
  <si>
    <t>UDIS 3311</t>
  </si>
  <si>
    <t xml:space="preserve">Управление данными в информационных системах </t>
  </si>
  <si>
    <t xml:space="preserve">Менеджмент ІТ-проектов </t>
  </si>
  <si>
    <t>Системы мультимедиа и виртуальной реальности</t>
  </si>
  <si>
    <t>TVDR 4312</t>
  </si>
  <si>
    <t>Технологии виртуальной и дополненной реальности</t>
  </si>
  <si>
    <t>Интеллектуальные информационные системы</t>
  </si>
  <si>
    <t>Распознование образов и идентификация объектов</t>
  </si>
  <si>
    <t>Информационные системы в телекоммуникации</t>
  </si>
  <si>
    <t>Системы ІР-телефонии на базе CISCO</t>
  </si>
  <si>
    <t>Безопасность компьютерных сетей</t>
  </si>
  <si>
    <t>15/15/0</t>
  </si>
  <si>
    <t>Число кредитов ECTS</t>
  </si>
  <si>
    <t>8 семестр</t>
  </si>
  <si>
    <t>Код модуля /                                                Код дисциплины</t>
  </si>
  <si>
    <t xml:space="preserve">Модуль вузовского компонента </t>
  </si>
  <si>
    <t>ООД(ВК)</t>
  </si>
  <si>
    <t>15/0/0</t>
  </si>
  <si>
    <t>Д/З</t>
  </si>
  <si>
    <t>Экология и безопасности жизнедеятельности</t>
  </si>
  <si>
    <t xml:space="preserve">Физическая культура </t>
  </si>
  <si>
    <t>8-11</t>
  </si>
  <si>
    <t xml:space="preserve"> </t>
  </si>
  <si>
    <t>0/0/15</t>
  </si>
  <si>
    <t>БД(ВК)</t>
  </si>
  <si>
    <t xml:space="preserve">Физика </t>
  </si>
  <si>
    <t>Физика</t>
  </si>
  <si>
    <t>Учебная практика. Основы компьютерной графики</t>
  </si>
  <si>
    <t>Основы алгоритмизации и программирования</t>
  </si>
  <si>
    <t>5 недели</t>
  </si>
  <si>
    <t>Системное программирование</t>
  </si>
  <si>
    <t>Итоговая  аттестация</t>
  </si>
  <si>
    <t>ИА</t>
  </si>
  <si>
    <t xml:space="preserve">   Государственный экзамен по специальности</t>
  </si>
  <si>
    <t>ИА(ОК)</t>
  </si>
  <si>
    <t xml:space="preserve">   Написание и защита дипломной работы (проекта)</t>
  </si>
  <si>
    <t>Защита</t>
  </si>
  <si>
    <t>ПД(ВК)</t>
  </si>
  <si>
    <t>8 недели</t>
  </si>
  <si>
    <t>Теория вероятностей и математическая статистика</t>
  </si>
  <si>
    <t>БД(КВ)</t>
  </si>
  <si>
    <t>Дискретная математика в программировании</t>
  </si>
  <si>
    <t>Программирования на языке С++</t>
  </si>
  <si>
    <t xml:space="preserve">Дизайн Web-интерфейсов </t>
  </si>
  <si>
    <t>Программирование Java</t>
  </si>
  <si>
    <t>Программирование Net</t>
  </si>
  <si>
    <t>Web –технологии</t>
  </si>
  <si>
    <t>Экспертные системы</t>
  </si>
  <si>
    <t>Технологии разработки мобильных приложений</t>
  </si>
  <si>
    <t>MIT-P 4312</t>
  </si>
  <si>
    <t xml:space="preserve">               в т.ч.  ООД(ВК)</t>
  </si>
  <si>
    <t xml:space="preserve">               в т.ч.  БД(ВК)</t>
  </si>
  <si>
    <t xml:space="preserve">               в т.ч.  ПД(ВК)</t>
  </si>
  <si>
    <t>51-1</t>
  </si>
  <si>
    <t>52-1</t>
  </si>
  <si>
    <t>51-2</t>
  </si>
  <si>
    <t>52-2</t>
  </si>
  <si>
    <t>51-3</t>
  </si>
  <si>
    <t>52-3</t>
  </si>
  <si>
    <t>51-4</t>
  </si>
  <si>
    <t>52-4</t>
  </si>
  <si>
    <t>PP2209</t>
  </si>
  <si>
    <t>IT-I 3211</t>
  </si>
  <si>
    <t>PP3212</t>
  </si>
  <si>
    <t>TVMS2213</t>
  </si>
  <si>
    <t>DMP2213</t>
  </si>
  <si>
    <t>PP4302</t>
  </si>
  <si>
    <t>МОДУЛЬНЫЙ УЧЕБНЫЙ ПЛАН</t>
  </si>
  <si>
    <t>Производственная практика 1</t>
  </si>
  <si>
    <t>Производственная практика 2</t>
  </si>
  <si>
    <t>Итого практики</t>
  </si>
  <si>
    <t>Число кредитов РК</t>
  </si>
  <si>
    <t>Проектирование и методы защиты  информационных систем</t>
  </si>
  <si>
    <t xml:space="preserve"> Информационные системы</t>
  </si>
  <si>
    <t>Число часов аудиторной работы</t>
  </si>
  <si>
    <t>Количество академических часов самостоят. работы обучающегося</t>
  </si>
  <si>
    <t>Аудиторные часы</t>
  </si>
  <si>
    <t>Контактные. Экзам.</t>
  </si>
  <si>
    <t>СРО</t>
  </si>
  <si>
    <t>из них СРСП</t>
  </si>
  <si>
    <t>Mat 1201</t>
  </si>
  <si>
    <t>Математика 1</t>
  </si>
  <si>
    <t>Mat1202</t>
  </si>
  <si>
    <t>Математика 2</t>
  </si>
  <si>
    <t>Fiz 1203</t>
  </si>
  <si>
    <t>OAP 1204</t>
  </si>
  <si>
    <t>POIYa 4205</t>
  </si>
  <si>
    <t>PK(R)Ya 4206</t>
  </si>
  <si>
    <t>UPOKG 1207</t>
  </si>
  <si>
    <t>OIS 2208</t>
  </si>
  <si>
    <t>Экономика, предпринимательство, лидерство и инновации</t>
  </si>
  <si>
    <t>FK1110÷ FK2113</t>
  </si>
  <si>
    <t>12</t>
  </si>
  <si>
    <t>Иностранный язык I</t>
  </si>
  <si>
    <t>13</t>
  </si>
  <si>
    <t>IYa1104</t>
  </si>
  <si>
    <t>Иностранный язык II</t>
  </si>
  <si>
    <t>14</t>
  </si>
  <si>
    <t>K(R)Ya1105</t>
  </si>
  <si>
    <t>Казахский (русский) язык I</t>
  </si>
  <si>
    <t>15</t>
  </si>
  <si>
    <t>K(R)Ya1106</t>
  </si>
  <si>
    <t>Казахский (русский) язык II</t>
  </si>
  <si>
    <t>MSPZ2109</t>
  </si>
  <si>
    <t xml:space="preserve">Итого </t>
  </si>
  <si>
    <t>По образовательной программе высшего образования</t>
  </si>
  <si>
    <t>отчет</t>
  </si>
  <si>
    <t>8 Д/З</t>
  </si>
  <si>
    <t>МИС09</t>
  </si>
  <si>
    <t xml:space="preserve"> МИС10</t>
  </si>
  <si>
    <t>МИС14</t>
  </si>
  <si>
    <t>МИС14-1</t>
  </si>
  <si>
    <t xml:space="preserve"> МИС14-2</t>
  </si>
  <si>
    <t xml:space="preserve"> МИС14-3</t>
  </si>
  <si>
    <t xml:space="preserve"> МИС14-4</t>
  </si>
  <si>
    <t>30/15/0</t>
  </si>
  <si>
    <t>IKT 1107</t>
  </si>
  <si>
    <t xml:space="preserve">Итого кредитов </t>
  </si>
  <si>
    <t>Количество семестровых заданий, РГР, курсовых работ(проектов)</t>
  </si>
  <si>
    <t>МИС15</t>
  </si>
  <si>
    <t xml:space="preserve">   «АЛМАТИНСКИЙ УНИВЕРСИТЕТ ЭНЕРГЕТИКИ И СВЯЗИ имени ГУМАРБЕКА ДАУКЕЕВА»</t>
  </si>
  <si>
    <t>2020 год поступления</t>
  </si>
  <si>
    <t>БТИЭ</t>
  </si>
  <si>
    <t>Присуждаемая степень: бакалавр в области</t>
  </si>
  <si>
    <t>информационно-коммуникационных технологий  по образовательной</t>
  </si>
  <si>
    <t xml:space="preserve"> программе  "6В06102 - Информационные системы"</t>
  </si>
  <si>
    <t>Технологии Arduino и 3D printing</t>
  </si>
  <si>
    <t>Технологии распределенных систем и управление серверами</t>
  </si>
  <si>
    <t>50-1</t>
  </si>
  <si>
    <t>OTU 3310</t>
  </si>
  <si>
    <t>Основы теории управления</t>
  </si>
  <si>
    <t>50-2</t>
  </si>
  <si>
    <t>S3D-M 3310</t>
  </si>
  <si>
    <t>Системы 3D-моделирования</t>
  </si>
  <si>
    <t>IGS 3311</t>
  </si>
  <si>
    <t>Интерактивные графические системы</t>
  </si>
  <si>
    <t>50-3</t>
  </si>
  <si>
    <t>ROIB 3310</t>
  </si>
  <si>
    <t>IAD 3311</t>
  </si>
  <si>
    <t>Интеллектуальный анализ данных</t>
  </si>
  <si>
    <t>NS 4312</t>
  </si>
  <si>
    <t>Нейронные сети</t>
  </si>
  <si>
    <t>50-4</t>
  </si>
  <si>
    <t>SIP-TBC 3310</t>
  </si>
  <si>
    <t>BKS 3311</t>
  </si>
  <si>
    <t>SCUS 4312</t>
  </si>
  <si>
    <t>Системы централизованного управления сетью</t>
  </si>
  <si>
    <t>RSP 3307</t>
  </si>
  <si>
    <t>IIS 3307</t>
  </si>
  <si>
    <t>PIS 4308</t>
  </si>
  <si>
    <t>MSPIS 4308</t>
  </si>
  <si>
    <t>RPMUBA 4309</t>
  </si>
  <si>
    <t>TRMP 4309</t>
  </si>
  <si>
    <t>Облачные технологии и администрирование высокопроизводительных вычислительных систем на базе Linux</t>
  </si>
  <si>
    <t>Модуль социально-политических знаний (социология, политология)</t>
  </si>
  <si>
    <t>Информационная безопасность и защита  данных в информационных системах</t>
  </si>
  <si>
    <t>SIK 1101</t>
  </si>
  <si>
    <t>MSPZ2108</t>
  </si>
  <si>
    <t>IBZDIS 2225</t>
  </si>
  <si>
    <t>Основы построения интеллектуальных информационных систем</t>
  </si>
  <si>
    <t>Основы сетевых технологий</t>
  </si>
  <si>
    <t>Системы баз данных</t>
  </si>
  <si>
    <t>SBD3210</t>
  </si>
  <si>
    <t>SP3301</t>
  </si>
  <si>
    <t>SUR 3303</t>
  </si>
  <si>
    <t>TA3DP 3303</t>
  </si>
  <si>
    <t>SOS 2304</t>
  </si>
  <si>
    <t>OSL 2304</t>
  </si>
  <si>
    <t>RKISIO 3305</t>
  </si>
  <si>
    <t>RKISIS 3305</t>
  </si>
  <si>
    <t>OTAVVSBL 4306</t>
  </si>
  <si>
    <t>TRSUS 4306</t>
  </si>
  <si>
    <t>Право и основы антикоррупционной культуры</t>
  </si>
  <si>
    <t xml:space="preserve">Направаление: 6B061 - Информационно-коммуникационные технологии        </t>
  </si>
  <si>
    <t>MVK 4116</t>
  </si>
  <si>
    <t>MVK 4115</t>
  </si>
  <si>
    <t>MVK 1114</t>
  </si>
  <si>
    <t>3 РГР</t>
  </si>
  <si>
    <t>2 РГР</t>
  </si>
  <si>
    <t>1 РГР</t>
  </si>
  <si>
    <t>Основы IP-телефонии и стриминговые технологии</t>
  </si>
  <si>
    <t>Мультимедиа технологии</t>
  </si>
  <si>
    <t xml:space="preserve">Модуль социально-политических знаний (культурология, психология) </t>
  </si>
  <si>
    <t>Основы On-line технологий</t>
  </si>
  <si>
    <t xml:space="preserve">Методы и  средства защиты информации </t>
  </si>
  <si>
    <t>MSZI 2225</t>
  </si>
  <si>
    <t>Теория принятия решения</t>
  </si>
  <si>
    <t>Основы исследования операций</t>
  </si>
  <si>
    <t>OIP-TST 1214</t>
  </si>
  <si>
    <t>MT 1214</t>
  </si>
  <si>
    <t>ES4215</t>
  </si>
  <si>
    <t>SII 4215</t>
  </si>
  <si>
    <t>OOP 2216</t>
  </si>
  <si>
    <t>VP 2216</t>
  </si>
  <si>
    <t>PJava3217</t>
  </si>
  <si>
    <t>PNet 3217</t>
  </si>
  <si>
    <t>TP 2218</t>
  </si>
  <si>
    <t>PYaC++2218</t>
  </si>
  <si>
    <t>PPHP3219</t>
  </si>
  <si>
    <t>Web-T3219</t>
  </si>
  <si>
    <t>Web-P3220</t>
  </si>
  <si>
    <t>DWeb-I3220</t>
  </si>
  <si>
    <t>KS 2221</t>
  </si>
  <si>
    <t>OST 2221</t>
  </si>
  <si>
    <t>KM 4222</t>
  </si>
  <si>
    <t>MIS 4222</t>
  </si>
  <si>
    <t>OPIIS2223</t>
  </si>
  <si>
    <t>OOn-LT2223</t>
  </si>
  <si>
    <t>TPR 2224</t>
  </si>
  <si>
    <t>OIO 2224</t>
  </si>
  <si>
    <t>_______________А. Досжанова</t>
  </si>
  <si>
    <t>"___"____________ 20__ г.</t>
  </si>
  <si>
    <t>"____"_______20__ г.</t>
  </si>
  <si>
    <t>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</si>
</sst>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tabSelected="1" zoomScale="90" zoomScaleNormal="90" workbookViewId="0">
      <selection activeCell="I8" sqref="I8:N8"/>
    </sheetView>
  </sheetViews>
  <sheetFormatPr defaultRowHeight="12.75" x14ac:dyDescent="0.2"/>
  <cols>
    <col min="1" max="1" width="5.28515625" style="2" customWidth="1"/>
    <col min="2" max="2" width="13.42578125" style="3" customWidth="1"/>
    <col min="3" max="3" width="49.140625" style="2" customWidth="1"/>
    <col min="4" max="4" width="10.5703125" style="2" customWidth="1"/>
    <col min="5" max="6" width="4.28515625" style="2" customWidth="1"/>
    <col min="7" max="7" width="4.5703125" style="2" customWidth="1"/>
    <col min="8" max="10" width="6" style="2" customWidth="1"/>
    <col min="11" max="11" width="6.42578125" style="2" customWidth="1"/>
    <col min="12" max="12" width="7.28515625" style="2" customWidth="1"/>
    <col min="13" max="13" width="8" style="2" customWidth="1"/>
    <col min="14" max="15" width="8.140625" style="2" customWidth="1"/>
    <col min="16" max="16" width="8.28515625" style="2" customWidth="1"/>
    <col min="17" max="17" width="8.140625" style="2" customWidth="1"/>
    <col min="18" max="18" width="8.5703125" style="2" customWidth="1"/>
    <col min="19" max="19" width="8" style="2" customWidth="1"/>
    <col min="20" max="20" width="8.42578125" style="2" customWidth="1"/>
    <col min="21" max="21" width="7.28515625" style="2" customWidth="1"/>
    <col min="22" max="22" width="6.85546875" style="2" customWidth="1"/>
    <col min="23" max="23" width="8.42578125" style="2" customWidth="1"/>
    <col min="24" max="16384" width="9.140625" style="2"/>
  </cols>
  <sheetData>
    <row r="1" spans="1:23" s="1" customFormat="1" ht="18.75" x14ac:dyDescent="0.3">
      <c r="A1" s="92" t="s">
        <v>57</v>
      </c>
      <c r="B1" s="91"/>
      <c r="C1" s="91"/>
      <c r="D1" s="90"/>
      <c r="E1" s="91"/>
      <c r="F1" s="91"/>
      <c r="G1" s="91"/>
      <c r="H1" s="91"/>
      <c r="I1" s="91"/>
      <c r="J1" s="89" t="s">
        <v>28</v>
      </c>
      <c r="L1" s="36"/>
      <c r="M1" s="91"/>
      <c r="N1" s="91"/>
      <c r="O1" s="91"/>
      <c r="P1" s="91"/>
      <c r="Q1" s="91"/>
      <c r="R1" s="37"/>
      <c r="S1" s="36"/>
      <c r="T1" s="36"/>
      <c r="U1" s="36"/>
      <c r="V1" s="91"/>
      <c r="W1" s="93" t="s">
        <v>56</v>
      </c>
    </row>
    <row r="2" spans="1:23" s="1" customFormat="1" ht="18.75" x14ac:dyDescent="0.2">
      <c r="A2" s="36"/>
      <c r="B2" s="94" t="s">
        <v>21</v>
      </c>
      <c r="C2" s="36"/>
      <c r="D2" s="90"/>
      <c r="E2" s="91"/>
      <c r="F2" s="91"/>
      <c r="G2" s="91"/>
      <c r="H2" s="91"/>
      <c r="I2" s="37"/>
      <c r="J2" s="90" t="s">
        <v>20</v>
      </c>
      <c r="L2" s="36"/>
      <c r="M2" s="91"/>
      <c r="N2" s="91"/>
      <c r="O2" s="91"/>
      <c r="P2" s="91"/>
      <c r="Q2" s="91"/>
      <c r="R2" s="37"/>
      <c r="S2" s="36"/>
      <c r="T2" s="36"/>
      <c r="U2" s="36"/>
      <c r="V2" s="91"/>
      <c r="W2" s="93" t="s">
        <v>22</v>
      </c>
    </row>
    <row r="3" spans="1:23" s="1" customFormat="1" ht="21" customHeight="1" x14ac:dyDescent="0.3">
      <c r="A3" s="94"/>
      <c r="B3" s="94" t="s">
        <v>23</v>
      </c>
      <c r="C3" s="36"/>
      <c r="D3" s="36"/>
      <c r="E3" s="36"/>
      <c r="F3" s="36"/>
      <c r="G3" s="36"/>
      <c r="H3" s="36"/>
      <c r="I3" s="36"/>
      <c r="J3" s="91" t="s">
        <v>238</v>
      </c>
      <c r="L3" s="94"/>
      <c r="M3" s="94"/>
      <c r="N3" s="94"/>
      <c r="O3" s="95"/>
      <c r="P3" s="95"/>
      <c r="Q3" s="91"/>
      <c r="R3" s="37"/>
      <c r="S3" s="36"/>
      <c r="T3" s="36"/>
      <c r="U3" s="36"/>
      <c r="V3" s="91"/>
      <c r="W3" s="96" t="s">
        <v>47</v>
      </c>
    </row>
    <row r="4" spans="1:23" s="1" customFormat="1" ht="18.75" x14ac:dyDescent="0.3">
      <c r="A4" s="36"/>
      <c r="B4" s="94" t="s">
        <v>45</v>
      </c>
      <c r="C4" s="36"/>
      <c r="D4" s="36"/>
      <c r="E4" s="91"/>
      <c r="F4" s="91"/>
      <c r="G4" s="91"/>
      <c r="H4" s="36"/>
      <c r="I4" s="91"/>
      <c r="J4" s="90" t="s">
        <v>185</v>
      </c>
      <c r="L4" s="91"/>
      <c r="M4" s="95"/>
      <c r="N4" s="95"/>
      <c r="O4" s="95"/>
      <c r="P4" s="95"/>
      <c r="Q4" s="91"/>
      <c r="R4" s="36"/>
      <c r="S4" s="91"/>
      <c r="T4" s="91"/>
      <c r="U4" s="91"/>
      <c r="V4" s="91"/>
      <c r="W4" s="96" t="s">
        <v>330</v>
      </c>
    </row>
    <row r="5" spans="1:23" s="1" customFormat="1" ht="18.75" x14ac:dyDescent="0.3">
      <c r="A5" s="36"/>
      <c r="B5" s="94" t="s">
        <v>329</v>
      </c>
      <c r="C5" s="36"/>
      <c r="D5" s="36"/>
      <c r="E5" s="91"/>
      <c r="F5" s="91"/>
      <c r="G5" s="91"/>
      <c r="H5" s="36"/>
      <c r="I5" s="91"/>
      <c r="J5" s="91" t="s">
        <v>223</v>
      </c>
      <c r="L5" s="91"/>
      <c r="M5" s="95"/>
      <c r="N5" s="95"/>
      <c r="O5" s="95"/>
      <c r="P5" s="95"/>
      <c r="Q5" s="91"/>
      <c r="R5" s="36"/>
      <c r="S5" s="91"/>
      <c r="T5" s="91"/>
      <c r="U5" s="91"/>
      <c r="V5" s="91"/>
      <c r="W5" s="96" t="s">
        <v>241</v>
      </c>
    </row>
    <row r="6" spans="1:23" s="1" customFormat="1" ht="18.75" x14ac:dyDescent="0.2">
      <c r="A6" s="36"/>
      <c r="B6" s="36"/>
      <c r="C6" s="97"/>
      <c r="D6" s="36"/>
      <c r="E6" s="36"/>
      <c r="F6" s="36"/>
      <c r="G6" s="90"/>
      <c r="H6" s="90"/>
      <c r="I6" s="90"/>
      <c r="J6" s="90" t="s">
        <v>191</v>
      </c>
      <c r="L6" s="90"/>
      <c r="M6" s="90"/>
      <c r="N6" s="90"/>
      <c r="O6" s="90"/>
      <c r="P6" s="36"/>
      <c r="Q6" s="36"/>
      <c r="R6" s="37"/>
      <c r="S6" s="90"/>
      <c r="T6" s="90"/>
      <c r="U6" s="90"/>
      <c r="V6" s="36"/>
      <c r="W6" s="97" t="s">
        <v>242</v>
      </c>
    </row>
    <row r="7" spans="1:23" s="1" customFormat="1" ht="18.75" x14ac:dyDescent="0.2">
      <c r="A7" s="36"/>
      <c r="B7" s="36"/>
      <c r="C7" s="97"/>
      <c r="D7" s="36"/>
      <c r="E7" s="36"/>
      <c r="F7" s="36"/>
      <c r="G7" s="90"/>
      <c r="H7" s="90"/>
      <c r="I7" s="90"/>
      <c r="J7" s="90" t="s">
        <v>291</v>
      </c>
      <c r="L7" s="90"/>
      <c r="M7" s="90"/>
      <c r="N7" s="90"/>
      <c r="O7" s="90"/>
      <c r="P7" s="36"/>
      <c r="Q7" s="36"/>
      <c r="R7" s="37"/>
      <c r="S7" s="90"/>
      <c r="T7" s="90"/>
      <c r="U7" s="90"/>
      <c r="V7" s="36"/>
      <c r="W7" s="97" t="s">
        <v>243</v>
      </c>
    </row>
    <row r="8" spans="1:23" s="1" customFormat="1" ht="19.5" customHeight="1" x14ac:dyDescent="0.2">
      <c r="A8" s="36"/>
      <c r="B8" s="38" t="s">
        <v>239</v>
      </c>
      <c r="C8" s="37"/>
      <c r="D8" s="38"/>
      <c r="E8" s="38"/>
      <c r="F8" s="38"/>
      <c r="G8" s="39"/>
      <c r="H8" s="38"/>
      <c r="I8" s="131" t="s">
        <v>331</v>
      </c>
      <c r="J8" s="132"/>
      <c r="K8" s="132"/>
      <c r="L8" s="132"/>
      <c r="M8" s="132"/>
      <c r="N8" s="132"/>
      <c r="O8" s="40"/>
      <c r="P8" s="40"/>
      <c r="Q8" s="40"/>
      <c r="R8" s="40"/>
      <c r="S8" s="37"/>
      <c r="T8" s="37"/>
      <c r="U8" s="37"/>
      <c r="V8" s="37"/>
      <c r="W8" s="41" t="s">
        <v>1</v>
      </c>
    </row>
    <row r="9" spans="1:23" ht="33.75" customHeight="1" x14ac:dyDescent="0.2">
      <c r="A9" s="144" t="s">
        <v>29</v>
      </c>
      <c r="B9" s="144" t="s">
        <v>132</v>
      </c>
      <c r="C9" s="133" t="s">
        <v>48</v>
      </c>
      <c r="D9" s="144" t="s">
        <v>4</v>
      </c>
      <c r="E9" s="144" t="s">
        <v>6</v>
      </c>
      <c r="F9" s="144" t="s">
        <v>189</v>
      </c>
      <c r="G9" s="144" t="s">
        <v>130</v>
      </c>
      <c r="H9" s="144" t="s">
        <v>13</v>
      </c>
      <c r="I9" s="151" t="s">
        <v>192</v>
      </c>
      <c r="J9" s="155"/>
      <c r="K9" s="133" t="s">
        <v>193</v>
      </c>
      <c r="L9" s="147"/>
      <c r="M9" s="151" t="s">
        <v>49</v>
      </c>
      <c r="N9" s="152"/>
      <c r="O9" s="152"/>
      <c r="P9" s="152"/>
      <c r="Q9" s="152"/>
      <c r="R9" s="152"/>
      <c r="S9" s="152"/>
      <c r="T9" s="153"/>
      <c r="U9" s="148" t="s">
        <v>236</v>
      </c>
      <c r="V9" s="145" t="s">
        <v>42</v>
      </c>
      <c r="W9" s="145" t="s">
        <v>43</v>
      </c>
    </row>
    <row r="10" spans="1:23" ht="24" customHeight="1" x14ac:dyDescent="0.2">
      <c r="A10" s="144"/>
      <c r="B10" s="144"/>
      <c r="C10" s="133"/>
      <c r="D10" s="144"/>
      <c r="E10" s="144"/>
      <c r="F10" s="144"/>
      <c r="G10" s="144"/>
      <c r="H10" s="144"/>
      <c r="I10" s="156"/>
      <c r="J10" s="157"/>
      <c r="K10" s="147"/>
      <c r="L10" s="147"/>
      <c r="M10" s="133" t="s">
        <v>30</v>
      </c>
      <c r="N10" s="133"/>
      <c r="O10" s="133" t="s">
        <v>31</v>
      </c>
      <c r="P10" s="133"/>
      <c r="Q10" s="133" t="s">
        <v>32</v>
      </c>
      <c r="R10" s="133"/>
      <c r="S10" s="133" t="s">
        <v>33</v>
      </c>
      <c r="T10" s="147"/>
      <c r="U10" s="149"/>
      <c r="V10" s="145"/>
      <c r="W10" s="145"/>
    </row>
    <row r="11" spans="1:23" ht="54.6" customHeight="1" x14ac:dyDescent="0.2">
      <c r="A11" s="145"/>
      <c r="B11" s="144"/>
      <c r="C11" s="133"/>
      <c r="D11" s="144"/>
      <c r="E11" s="144"/>
      <c r="F11" s="145"/>
      <c r="G11" s="145"/>
      <c r="H11" s="145"/>
      <c r="I11" s="156"/>
      <c r="J11" s="157"/>
      <c r="K11" s="147"/>
      <c r="L11" s="147"/>
      <c r="M11" s="8" t="s">
        <v>34</v>
      </c>
      <c r="N11" s="8" t="s">
        <v>35</v>
      </c>
      <c r="O11" s="8" t="s">
        <v>36</v>
      </c>
      <c r="P11" s="8" t="s">
        <v>37</v>
      </c>
      <c r="Q11" s="8" t="s">
        <v>38</v>
      </c>
      <c r="R11" s="8" t="s">
        <v>39</v>
      </c>
      <c r="S11" s="77" t="s">
        <v>40</v>
      </c>
      <c r="T11" s="77" t="s">
        <v>131</v>
      </c>
      <c r="U11" s="149"/>
      <c r="V11" s="145"/>
      <c r="W11" s="145"/>
    </row>
    <row r="12" spans="1:23" ht="27.75" customHeight="1" x14ac:dyDescent="0.2">
      <c r="A12" s="145"/>
      <c r="B12" s="144"/>
      <c r="C12" s="133"/>
      <c r="D12" s="144"/>
      <c r="E12" s="144"/>
      <c r="F12" s="145"/>
      <c r="G12" s="145"/>
      <c r="H12" s="145"/>
      <c r="I12" s="145" t="s">
        <v>194</v>
      </c>
      <c r="J12" s="145" t="s">
        <v>195</v>
      </c>
      <c r="K12" s="146" t="s">
        <v>196</v>
      </c>
      <c r="L12" s="146" t="s">
        <v>197</v>
      </c>
      <c r="M12" s="151" t="s">
        <v>50</v>
      </c>
      <c r="N12" s="154"/>
      <c r="O12" s="154"/>
      <c r="P12" s="154"/>
      <c r="Q12" s="154"/>
      <c r="R12" s="154"/>
      <c r="S12" s="154"/>
      <c r="T12" s="153"/>
      <c r="U12" s="149"/>
      <c r="V12" s="145"/>
      <c r="W12" s="145"/>
    </row>
    <row r="13" spans="1:23" ht="42.75" customHeight="1" x14ac:dyDescent="0.2">
      <c r="A13" s="145"/>
      <c r="B13" s="144"/>
      <c r="C13" s="133"/>
      <c r="D13" s="144"/>
      <c r="E13" s="144"/>
      <c r="F13" s="145"/>
      <c r="G13" s="145"/>
      <c r="H13" s="145"/>
      <c r="I13" s="145"/>
      <c r="J13" s="145"/>
      <c r="K13" s="147"/>
      <c r="L13" s="147"/>
      <c r="M13" s="8" t="s">
        <v>74</v>
      </c>
      <c r="N13" s="8" t="s">
        <v>74</v>
      </c>
      <c r="O13" s="8" t="s">
        <v>74</v>
      </c>
      <c r="P13" s="8" t="s">
        <v>74</v>
      </c>
      <c r="Q13" s="8" t="s">
        <v>74</v>
      </c>
      <c r="R13" s="8" t="s">
        <v>74</v>
      </c>
      <c r="S13" s="8" t="s">
        <v>41</v>
      </c>
      <c r="T13" s="101" t="s">
        <v>41</v>
      </c>
      <c r="U13" s="150"/>
      <c r="V13" s="145"/>
      <c r="W13" s="145"/>
    </row>
    <row r="14" spans="1:23" ht="15.75" x14ac:dyDescent="0.2">
      <c r="A14" s="7">
        <v>1</v>
      </c>
      <c r="B14" s="7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</row>
    <row r="15" spans="1:23" ht="15.75" x14ac:dyDescent="0.2">
      <c r="A15" s="8"/>
      <c r="B15" s="102" t="s">
        <v>75</v>
      </c>
      <c r="C15" s="11" t="s">
        <v>14</v>
      </c>
      <c r="D15" s="12"/>
      <c r="E15" s="12"/>
      <c r="F15" s="11">
        <f t="shared" ref="F15:L15" si="0">F16+F17+F18+F19</f>
        <v>18</v>
      </c>
      <c r="G15" s="11">
        <f t="shared" si="0"/>
        <v>18</v>
      </c>
      <c r="H15" s="11">
        <f t="shared" si="0"/>
        <v>540</v>
      </c>
      <c r="I15" s="11">
        <f t="shared" si="0"/>
        <v>165</v>
      </c>
      <c r="J15" s="11">
        <f t="shared" si="0"/>
        <v>24</v>
      </c>
      <c r="K15" s="11">
        <f t="shared" si="0"/>
        <v>318</v>
      </c>
      <c r="L15" s="11">
        <f t="shared" si="0"/>
        <v>33</v>
      </c>
      <c r="M15" s="11">
        <v>5</v>
      </c>
      <c r="N15" s="11"/>
      <c r="O15" s="11">
        <v>5</v>
      </c>
      <c r="P15" s="11">
        <v>8</v>
      </c>
      <c r="Q15" s="11"/>
      <c r="R15" s="11"/>
      <c r="S15" s="11"/>
      <c r="T15" s="11"/>
      <c r="U15" s="11"/>
      <c r="V15" s="12"/>
      <c r="W15" s="12"/>
    </row>
    <row r="16" spans="1:23" s="4" customFormat="1" ht="15.75" x14ac:dyDescent="0.2">
      <c r="A16" s="12">
        <v>1</v>
      </c>
      <c r="B16" s="19" t="s">
        <v>274</v>
      </c>
      <c r="C16" s="103" t="s">
        <v>24</v>
      </c>
      <c r="D16" s="19" t="s">
        <v>5</v>
      </c>
      <c r="E16" s="17">
        <v>1</v>
      </c>
      <c r="F16" s="19">
        <v>5</v>
      </c>
      <c r="G16" s="19">
        <v>5</v>
      </c>
      <c r="H16" s="19">
        <f>G16*30</f>
        <v>150</v>
      </c>
      <c r="I16" s="19">
        <f>G16*10-5</f>
        <v>45</v>
      </c>
      <c r="J16" s="19">
        <v>6</v>
      </c>
      <c r="K16" s="19">
        <f>H16-I16-J16-L16</f>
        <v>89</v>
      </c>
      <c r="L16" s="19">
        <v>10</v>
      </c>
      <c r="M16" s="17" t="s">
        <v>83</v>
      </c>
      <c r="N16" s="43"/>
      <c r="O16" s="17"/>
      <c r="Q16" s="17"/>
      <c r="R16" s="17"/>
      <c r="S16" s="17"/>
      <c r="T16" s="17"/>
      <c r="U16" s="19" t="s">
        <v>295</v>
      </c>
      <c r="V16" s="14" t="s">
        <v>7</v>
      </c>
      <c r="W16" s="17" t="s">
        <v>53</v>
      </c>
    </row>
    <row r="17" spans="1:23" s="4" customFormat="1" ht="15.75" x14ac:dyDescent="0.2">
      <c r="A17" s="12">
        <v>2</v>
      </c>
      <c r="B17" s="19" t="s">
        <v>25</v>
      </c>
      <c r="C17" s="118" t="s">
        <v>0</v>
      </c>
      <c r="D17" s="19" t="s">
        <v>5</v>
      </c>
      <c r="E17" s="17">
        <v>4</v>
      </c>
      <c r="F17" s="19">
        <v>5</v>
      </c>
      <c r="G17" s="19">
        <v>5</v>
      </c>
      <c r="H17" s="19">
        <f>G17*30</f>
        <v>150</v>
      </c>
      <c r="I17" s="19">
        <f>G17*10-5</f>
        <v>45</v>
      </c>
      <c r="J17" s="19">
        <v>6</v>
      </c>
      <c r="K17" s="19">
        <f t="shared" ref="K17:K19" si="1">H17-I17-J17-L17</f>
        <v>89</v>
      </c>
      <c r="L17" s="19">
        <v>10</v>
      </c>
      <c r="M17" s="17"/>
      <c r="N17" s="17"/>
      <c r="P17" s="17" t="s">
        <v>15</v>
      </c>
      <c r="Q17" s="17"/>
      <c r="R17" s="17"/>
      <c r="S17" s="17"/>
      <c r="T17" s="17"/>
      <c r="U17" s="19" t="s">
        <v>295</v>
      </c>
      <c r="V17" s="19" t="s">
        <v>8</v>
      </c>
      <c r="W17" s="17" t="s">
        <v>52</v>
      </c>
    </row>
    <row r="18" spans="1:23" s="4" customFormat="1" ht="31.5" x14ac:dyDescent="0.2">
      <c r="A18" s="12">
        <v>3</v>
      </c>
      <c r="B18" s="17" t="s">
        <v>275</v>
      </c>
      <c r="C18" s="103" t="s">
        <v>272</v>
      </c>
      <c r="D18" s="19" t="s">
        <v>5</v>
      </c>
      <c r="E18" s="17">
        <v>3</v>
      </c>
      <c r="F18" s="19">
        <v>5</v>
      </c>
      <c r="G18" s="19">
        <v>5</v>
      </c>
      <c r="H18" s="19">
        <f>G18*30</f>
        <v>150</v>
      </c>
      <c r="I18" s="19">
        <f>G18*10-5</f>
        <v>45</v>
      </c>
      <c r="J18" s="19">
        <v>6</v>
      </c>
      <c r="K18" s="19">
        <f t="shared" si="1"/>
        <v>89</v>
      </c>
      <c r="L18" s="19">
        <v>10</v>
      </c>
      <c r="N18" s="17"/>
      <c r="O18" s="17" t="s">
        <v>15</v>
      </c>
      <c r="P18" s="17"/>
      <c r="Q18" s="17"/>
      <c r="R18" s="17"/>
      <c r="S18" s="17"/>
      <c r="T18" s="17"/>
      <c r="U18" s="19" t="s">
        <v>295</v>
      </c>
      <c r="V18" s="14" t="s">
        <v>8</v>
      </c>
      <c r="W18" s="17" t="s">
        <v>52</v>
      </c>
    </row>
    <row r="19" spans="1:23" s="4" customFormat="1" ht="31.5" x14ac:dyDescent="0.2">
      <c r="A19" s="12">
        <v>4</v>
      </c>
      <c r="B19" s="17" t="s">
        <v>221</v>
      </c>
      <c r="C19" s="103" t="s">
        <v>300</v>
      </c>
      <c r="D19" s="19" t="s">
        <v>5</v>
      </c>
      <c r="E19" s="17">
        <v>4</v>
      </c>
      <c r="F19" s="19">
        <v>3</v>
      </c>
      <c r="G19" s="19">
        <v>3</v>
      </c>
      <c r="H19" s="19">
        <f>G19*30</f>
        <v>90</v>
      </c>
      <c r="I19" s="19">
        <f>G19*10</f>
        <v>30</v>
      </c>
      <c r="J19" s="19">
        <v>6</v>
      </c>
      <c r="K19" s="19">
        <f t="shared" si="1"/>
        <v>51</v>
      </c>
      <c r="L19" s="19">
        <v>3</v>
      </c>
      <c r="M19" s="17"/>
      <c r="N19" s="43"/>
      <c r="P19" s="17" t="s">
        <v>64</v>
      </c>
      <c r="Q19" s="17"/>
      <c r="R19" s="17"/>
      <c r="S19" s="17"/>
      <c r="T19" s="17"/>
      <c r="U19" s="19" t="s">
        <v>296</v>
      </c>
      <c r="V19" s="14" t="s">
        <v>8</v>
      </c>
      <c r="W19" s="17" t="s">
        <v>52</v>
      </c>
    </row>
    <row r="20" spans="1:23" s="4" customFormat="1" ht="15.75" x14ac:dyDescent="0.2">
      <c r="A20" s="12"/>
      <c r="B20" s="102" t="s">
        <v>76</v>
      </c>
      <c r="C20" s="78" t="s">
        <v>133</v>
      </c>
      <c r="D20" s="19"/>
      <c r="E20" s="17"/>
      <c r="F20" s="79">
        <f t="shared" ref="F20:L20" si="2">F21+F22+F23</f>
        <v>5</v>
      </c>
      <c r="G20" s="79">
        <f t="shared" si="2"/>
        <v>5</v>
      </c>
      <c r="H20" s="79">
        <f t="shared" si="2"/>
        <v>150</v>
      </c>
      <c r="I20" s="79">
        <f t="shared" si="2"/>
        <v>45</v>
      </c>
      <c r="J20" s="79">
        <f t="shared" si="2"/>
        <v>18</v>
      </c>
      <c r="K20" s="79">
        <f t="shared" si="2"/>
        <v>86</v>
      </c>
      <c r="L20" s="79">
        <f t="shared" si="2"/>
        <v>5</v>
      </c>
      <c r="M20" s="18">
        <v>1</v>
      </c>
      <c r="N20" s="18"/>
      <c r="O20" s="18"/>
      <c r="P20" s="18"/>
      <c r="Q20" s="30"/>
      <c r="R20" s="43"/>
      <c r="S20" s="18"/>
      <c r="T20" s="18">
        <v>4</v>
      </c>
      <c r="U20" s="79"/>
      <c r="V20" s="14"/>
      <c r="W20" s="17"/>
    </row>
    <row r="21" spans="1:23" s="4" customFormat="1" ht="31.5" x14ac:dyDescent="0.2">
      <c r="A21" s="12">
        <v>5</v>
      </c>
      <c r="B21" s="80" t="s">
        <v>292</v>
      </c>
      <c r="C21" s="88" t="s">
        <v>208</v>
      </c>
      <c r="D21" s="88" t="s">
        <v>134</v>
      </c>
      <c r="E21" s="17">
        <v>8</v>
      </c>
      <c r="F21" s="17">
        <v>2</v>
      </c>
      <c r="G21" s="17">
        <v>2</v>
      </c>
      <c r="H21" s="19">
        <f>G21*30</f>
        <v>60</v>
      </c>
      <c r="I21" s="19">
        <f>G21*10-5</f>
        <v>15</v>
      </c>
      <c r="J21" s="19">
        <v>6</v>
      </c>
      <c r="K21" s="19">
        <f>H21-I21-J21</f>
        <v>39</v>
      </c>
      <c r="L21" s="17">
        <v>2</v>
      </c>
      <c r="M21" s="15"/>
      <c r="N21" s="15"/>
      <c r="O21" s="15"/>
      <c r="P21" s="15"/>
      <c r="Q21" s="15"/>
      <c r="R21" s="43"/>
      <c r="S21" s="43"/>
      <c r="T21" s="17" t="s">
        <v>135</v>
      </c>
      <c r="U21" s="19" t="s">
        <v>297</v>
      </c>
      <c r="V21" s="14" t="s">
        <v>8</v>
      </c>
      <c r="W21" s="17" t="s">
        <v>54</v>
      </c>
    </row>
    <row r="22" spans="1:23" s="4" customFormat="1" ht="15.75" x14ac:dyDescent="0.25">
      <c r="A22" s="12">
        <v>6</v>
      </c>
      <c r="B22" s="80" t="s">
        <v>293</v>
      </c>
      <c r="C22" s="99" t="s">
        <v>137</v>
      </c>
      <c r="D22" s="99" t="s">
        <v>134</v>
      </c>
      <c r="E22" s="17">
        <v>8</v>
      </c>
      <c r="F22" s="17">
        <v>2</v>
      </c>
      <c r="G22" s="17">
        <v>2</v>
      </c>
      <c r="H22" s="19">
        <f>G22*30</f>
        <v>60</v>
      </c>
      <c r="I22" s="19">
        <f>G22*10-5</f>
        <v>15</v>
      </c>
      <c r="J22" s="19">
        <v>6</v>
      </c>
      <c r="K22" s="19">
        <f>H22-I22-J22</f>
        <v>39</v>
      </c>
      <c r="L22" s="17">
        <v>2</v>
      </c>
      <c r="M22" s="17"/>
      <c r="N22" s="17"/>
      <c r="O22" s="17"/>
      <c r="P22" s="17"/>
      <c r="Q22" s="17"/>
      <c r="R22" s="43"/>
      <c r="S22" s="43"/>
      <c r="T22" s="17" t="s">
        <v>135</v>
      </c>
      <c r="U22" s="19" t="s">
        <v>297</v>
      </c>
      <c r="V22" s="14" t="s">
        <v>8</v>
      </c>
      <c r="W22" s="100" t="s">
        <v>240</v>
      </c>
    </row>
    <row r="23" spans="1:23" s="4" customFormat="1" ht="15.75" x14ac:dyDescent="0.2">
      <c r="A23" s="12">
        <v>7</v>
      </c>
      <c r="B23" s="80" t="s">
        <v>294</v>
      </c>
      <c r="C23" s="114" t="s">
        <v>290</v>
      </c>
      <c r="D23" s="113" t="s">
        <v>134</v>
      </c>
      <c r="E23" s="17">
        <v>1</v>
      </c>
      <c r="F23" s="17">
        <v>1</v>
      </c>
      <c r="G23" s="17">
        <v>1</v>
      </c>
      <c r="H23" s="19">
        <f>G23*30</f>
        <v>30</v>
      </c>
      <c r="I23" s="19">
        <v>15</v>
      </c>
      <c r="J23" s="19">
        <v>6</v>
      </c>
      <c r="K23" s="19">
        <f>H23-I23-J23-L23</f>
        <v>8</v>
      </c>
      <c r="L23" s="17">
        <v>1</v>
      </c>
      <c r="M23" s="17" t="s">
        <v>135</v>
      </c>
      <c r="N23" s="17"/>
      <c r="O23" s="17"/>
      <c r="P23" s="17"/>
      <c r="Q23" s="17"/>
      <c r="R23" s="43"/>
      <c r="S23" s="43"/>
      <c r="T23" s="43"/>
      <c r="U23" s="19" t="s">
        <v>297</v>
      </c>
      <c r="V23" s="14" t="s">
        <v>8</v>
      </c>
      <c r="W23" s="12" t="s">
        <v>53</v>
      </c>
    </row>
    <row r="24" spans="1:23" s="4" customFormat="1" ht="15.75" x14ac:dyDescent="0.2">
      <c r="A24" s="12"/>
      <c r="B24" s="102" t="s">
        <v>77</v>
      </c>
      <c r="C24" s="11" t="s">
        <v>138</v>
      </c>
      <c r="D24" s="12"/>
      <c r="E24" s="12"/>
      <c r="F24" s="11">
        <f t="shared" ref="F24:L24" si="3">F25+F26+F27+F28</f>
        <v>8</v>
      </c>
      <c r="G24" s="11">
        <f t="shared" si="3"/>
        <v>8</v>
      </c>
      <c r="H24" s="11">
        <f t="shared" si="3"/>
        <v>240</v>
      </c>
      <c r="I24" s="11">
        <f t="shared" si="3"/>
        <v>75</v>
      </c>
      <c r="J24" s="11">
        <f t="shared" si="3"/>
        <v>24</v>
      </c>
      <c r="K24" s="11">
        <f t="shared" si="3"/>
        <v>133</v>
      </c>
      <c r="L24" s="11">
        <f t="shared" si="3"/>
        <v>8</v>
      </c>
      <c r="M24" s="11">
        <v>1</v>
      </c>
      <c r="N24" s="11">
        <v>2</v>
      </c>
      <c r="O24" s="11">
        <v>2</v>
      </c>
      <c r="P24" s="11">
        <v>3</v>
      </c>
      <c r="Q24" s="11"/>
      <c r="R24" s="11"/>
      <c r="S24" s="11"/>
      <c r="T24" s="11"/>
      <c r="U24" s="11"/>
      <c r="V24" s="17"/>
      <c r="W24" s="12"/>
    </row>
    <row r="25" spans="1:23" s="4" customFormat="1" ht="15.75" customHeight="1" x14ac:dyDescent="0.2">
      <c r="A25" s="158" t="s">
        <v>139</v>
      </c>
      <c r="B25" s="161" t="s">
        <v>209</v>
      </c>
      <c r="C25" s="164" t="s">
        <v>140</v>
      </c>
      <c r="D25" s="19" t="s">
        <v>5</v>
      </c>
      <c r="E25" s="17">
        <v>1</v>
      </c>
      <c r="F25" s="19">
        <v>1</v>
      </c>
      <c r="G25" s="19">
        <v>1</v>
      </c>
      <c r="H25" s="19">
        <f>G25*30</f>
        <v>30</v>
      </c>
      <c r="I25" s="19">
        <v>15</v>
      </c>
      <c r="J25" s="19">
        <v>6</v>
      </c>
      <c r="K25" s="19">
        <f>H25-I25-J25-L25</f>
        <v>8</v>
      </c>
      <c r="L25" s="19">
        <v>1</v>
      </c>
      <c r="M25" s="17" t="s">
        <v>141</v>
      </c>
      <c r="N25" s="17"/>
      <c r="O25" s="17"/>
      <c r="P25" s="17"/>
      <c r="Q25" s="17"/>
      <c r="R25" s="17"/>
      <c r="S25" s="17"/>
      <c r="T25" s="17"/>
      <c r="U25" s="19"/>
      <c r="V25" s="82" t="s">
        <v>136</v>
      </c>
      <c r="W25" s="81" t="s">
        <v>52</v>
      </c>
    </row>
    <row r="26" spans="1:23" s="4" customFormat="1" ht="15.75" x14ac:dyDescent="0.2">
      <c r="A26" s="159"/>
      <c r="B26" s="162"/>
      <c r="C26" s="165"/>
      <c r="D26" s="19" t="s">
        <v>5</v>
      </c>
      <c r="E26" s="17">
        <v>2</v>
      </c>
      <c r="F26" s="19">
        <v>2</v>
      </c>
      <c r="G26" s="19">
        <v>2</v>
      </c>
      <c r="H26" s="19">
        <f>G26*30</f>
        <v>60</v>
      </c>
      <c r="I26" s="19">
        <f>G26*10-5</f>
        <v>15</v>
      </c>
      <c r="J26" s="19">
        <v>6</v>
      </c>
      <c r="K26" s="19">
        <f t="shared" ref="K26:K39" si="4">H26-I26-J26-L26</f>
        <v>37</v>
      </c>
      <c r="L26" s="19">
        <v>2</v>
      </c>
      <c r="M26" s="17"/>
      <c r="N26" s="17" t="s">
        <v>141</v>
      </c>
      <c r="O26" s="17"/>
      <c r="P26" s="43"/>
      <c r="Q26" s="17"/>
      <c r="R26" s="17"/>
      <c r="S26" s="17"/>
      <c r="T26" s="17"/>
      <c r="U26" s="19"/>
      <c r="V26" s="82" t="s">
        <v>136</v>
      </c>
      <c r="W26" s="81" t="s">
        <v>52</v>
      </c>
    </row>
    <row r="27" spans="1:23" s="4" customFormat="1" ht="15.75" x14ac:dyDescent="0.2">
      <c r="A27" s="159"/>
      <c r="B27" s="162"/>
      <c r="C27" s="165"/>
      <c r="D27" s="19" t="s">
        <v>5</v>
      </c>
      <c r="E27" s="17">
        <v>3</v>
      </c>
      <c r="F27" s="19">
        <v>2</v>
      </c>
      <c r="G27" s="19">
        <v>2</v>
      </c>
      <c r="H27" s="19">
        <f>G27*30</f>
        <v>60</v>
      </c>
      <c r="I27" s="19">
        <f>G27*10-5</f>
        <v>15</v>
      </c>
      <c r="J27" s="19">
        <v>6</v>
      </c>
      <c r="K27" s="19">
        <f t="shared" si="4"/>
        <v>37</v>
      </c>
      <c r="L27" s="19">
        <v>2</v>
      </c>
      <c r="M27" s="17"/>
      <c r="N27" s="17"/>
      <c r="O27" s="17" t="s">
        <v>141</v>
      </c>
      <c r="P27" s="17"/>
      <c r="Q27" s="17"/>
      <c r="R27" s="17"/>
      <c r="S27" s="17"/>
      <c r="T27" s="17"/>
      <c r="U27" s="19"/>
      <c r="V27" s="82" t="s">
        <v>136</v>
      </c>
      <c r="W27" s="81" t="s">
        <v>52</v>
      </c>
    </row>
    <row r="28" spans="1:23" s="4" customFormat="1" ht="15.75" x14ac:dyDescent="0.2">
      <c r="A28" s="160"/>
      <c r="B28" s="163"/>
      <c r="C28" s="165"/>
      <c r="D28" s="19" t="s">
        <v>5</v>
      </c>
      <c r="E28" s="17">
        <v>4</v>
      </c>
      <c r="F28" s="19">
        <v>3</v>
      </c>
      <c r="G28" s="19">
        <v>3</v>
      </c>
      <c r="H28" s="19">
        <f>G28*30</f>
        <v>90</v>
      </c>
      <c r="I28" s="19">
        <f>G28*10</f>
        <v>30</v>
      </c>
      <c r="J28" s="19">
        <v>6</v>
      </c>
      <c r="K28" s="19">
        <f t="shared" si="4"/>
        <v>51</v>
      </c>
      <c r="L28" s="19">
        <v>3</v>
      </c>
      <c r="M28" s="17"/>
      <c r="N28" s="43"/>
      <c r="O28" s="17"/>
      <c r="P28" s="17" t="s">
        <v>17</v>
      </c>
      <c r="Q28" s="17"/>
      <c r="R28" s="17"/>
      <c r="S28" s="17"/>
      <c r="T28" s="17"/>
      <c r="U28" s="19"/>
      <c r="V28" s="82" t="s">
        <v>136</v>
      </c>
      <c r="W28" s="81" t="s">
        <v>52</v>
      </c>
    </row>
    <row r="29" spans="1:23" s="4" customFormat="1" ht="15.75" x14ac:dyDescent="0.2">
      <c r="A29" s="12"/>
      <c r="B29" s="104" t="s">
        <v>78</v>
      </c>
      <c r="C29" s="76" t="s">
        <v>79</v>
      </c>
      <c r="D29" s="115"/>
      <c r="E29" s="17"/>
      <c r="F29" s="18">
        <f>F30+F31+F32+F33+F34+F35</f>
        <v>26</v>
      </c>
      <c r="G29" s="18">
        <f t="shared" ref="G29:L29" si="5">G30+G31+G32+G33+G34+G35</f>
        <v>26</v>
      </c>
      <c r="H29" s="18">
        <f t="shared" si="5"/>
        <v>780</v>
      </c>
      <c r="I29" s="18">
        <f t="shared" si="5"/>
        <v>240</v>
      </c>
      <c r="J29" s="18">
        <f t="shared" si="5"/>
        <v>36</v>
      </c>
      <c r="K29" s="18">
        <f t="shared" si="5"/>
        <v>458</v>
      </c>
      <c r="L29" s="18">
        <f t="shared" si="5"/>
        <v>46</v>
      </c>
      <c r="M29" s="18">
        <v>10</v>
      </c>
      <c r="N29" s="18">
        <v>10</v>
      </c>
      <c r="O29" s="18"/>
      <c r="P29" s="18"/>
      <c r="Q29" s="18"/>
      <c r="R29" s="18"/>
      <c r="S29" s="18"/>
      <c r="T29" s="18">
        <v>6</v>
      </c>
      <c r="U29" s="18"/>
      <c r="V29" s="17"/>
      <c r="W29" s="17"/>
    </row>
    <row r="30" spans="1:23" s="4" customFormat="1" ht="15.75" customHeight="1" x14ac:dyDescent="0.2">
      <c r="A30" s="98" t="s">
        <v>210</v>
      </c>
      <c r="B30" s="105" t="s">
        <v>26</v>
      </c>
      <c r="C30" s="105" t="s">
        <v>211</v>
      </c>
      <c r="D30" s="19" t="s">
        <v>5</v>
      </c>
      <c r="E30" s="17">
        <v>1</v>
      </c>
      <c r="F30" s="19">
        <v>5</v>
      </c>
      <c r="G30" s="19">
        <v>5</v>
      </c>
      <c r="H30" s="19">
        <f t="shared" ref="H30:H35" si="6">G30*30</f>
        <v>150</v>
      </c>
      <c r="I30" s="19">
        <f>G30*10-5</f>
        <v>45</v>
      </c>
      <c r="J30" s="19">
        <v>6</v>
      </c>
      <c r="K30" s="19">
        <f t="shared" si="4"/>
        <v>89</v>
      </c>
      <c r="L30" s="19">
        <v>10</v>
      </c>
      <c r="M30" s="14" t="s">
        <v>16</v>
      </c>
      <c r="N30" s="14"/>
      <c r="O30" s="14"/>
      <c r="P30" s="14"/>
      <c r="Q30" s="14"/>
      <c r="R30" s="14"/>
      <c r="S30" s="14"/>
      <c r="T30" s="14"/>
      <c r="U30" s="19" t="s">
        <v>295</v>
      </c>
      <c r="V30" s="14" t="s">
        <v>8</v>
      </c>
      <c r="W30" s="17" t="s">
        <v>55</v>
      </c>
    </row>
    <row r="31" spans="1:23" s="4" customFormat="1" ht="15.75" x14ac:dyDescent="0.2">
      <c r="A31" s="98" t="s">
        <v>212</v>
      </c>
      <c r="B31" s="105" t="s">
        <v>213</v>
      </c>
      <c r="C31" s="105" t="s">
        <v>214</v>
      </c>
      <c r="D31" s="19" t="s">
        <v>5</v>
      </c>
      <c r="E31" s="17">
        <v>2</v>
      </c>
      <c r="F31" s="19">
        <v>5</v>
      </c>
      <c r="G31" s="19">
        <v>5</v>
      </c>
      <c r="H31" s="19">
        <f t="shared" si="6"/>
        <v>150</v>
      </c>
      <c r="I31" s="19">
        <f>G31*10-5</f>
        <v>45</v>
      </c>
      <c r="J31" s="19">
        <v>6</v>
      </c>
      <c r="K31" s="19">
        <f t="shared" si="4"/>
        <v>89</v>
      </c>
      <c r="L31" s="19">
        <v>10</v>
      </c>
      <c r="M31" s="14"/>
      <c r="N31" s="14" t="s">
        <v>16</v>
      </c>
      <c r="O31" s="14"/>
      <c r="P31" s="14"/>
      <c r="Q31" s="14"/>
      <c r="R31" s="14"/>
      <c r="S31" s="14"/>
      <c r="T31" s="14"/>
      <c r="U31" s="19" t="s">
        <v>295</v>
      </c>
      <c r="V31" s="14" t="s">
        <v>8</v>
      </c>
      <c r="W31" s="17" t="s">
        <v>55</v>
      </c>
    </row>
    <row r="32" spans="1:23" s="4" customFormat="1" ht="15.75" customHeight="1" x14ac:dyDescent="0.2">
      <c r="A32" s="98" t="s">
        <v>215</v>
      </c>
      <c r="B32" s="105" t="s">
        <v>216</v>
      </c>
      <c r="C32" s="105" t="s">
        <v>217</v>
      </c>
      <c r="D32" s="19" t="s">
        <v>5</v>
      </c>
      <c r="E32" s="17">
        <v>1</v>
      </c>
      <c r="F32" s="19">
        <v>5</v>
      </c>
      <c r="G32" s="19">
        <v>5</v>
      </c>
      <c r="H32" s="19">
        <f t="shared" si="6"/>
        <v>150</v>
      </c>
      <c r="I32" s="19">
        <f>G32*10-5</f>
        <v>45</v>
      </c>
      <c r="J32" s="19">
        <v>6</v>
      </c>
      <c r="K32" s="19">
        <f t="shared" si="4"/>
        <v>89</v>
      </c>
      <c r="L32" s="19">
        <v>10</v>
      </c>
      <c r="M32" s="14" t="s">
        <v>16</v>
      </c>
      <c r="N32" s="14"/>
      <c r="O32" s="14"/>
      <c r="P32" s="14"/>
      <c r="Q32" s="14"/>
      <c r="R32" s="14"/>
      <c r="S32" s="14"/>
      <c r="T32" s="14"/>
      <c r="U32" s="19" t="s">
        <v>295</v>
      </c>
      <c r="V32" s="14" t="s">
        <v>8</v>
      </c>
      <c r="W32" s="17" t="s">
        <v>55</v>
      </c>
    </row>
    <row r="33" spans="1:23" s="4" customFormat="1" ht="15.75" x14ac:dyDescent="0.2">
      <c r="A33" s="98" t="s">
        <v>218</v>
      </c>
      <c r="B33" s="105" t="s">
        <v>219</v>
      </c>
      <c r="C33" s="105" t="s">
        <v>220</v>
      </c>
      <c r="D33" s="19" t="s">
        <v>5</v>
      </c>
      <c r="E33" s="17">
        <v>2</v>
      </c>
      <c r="F33" s="19">
        <v>5</v>
      </c>
      <c r="G33" s="19">
        <v>5</v>
      </c>
      <c r="H33" s="19">
        <f t="shared" si="6"/>
        <v>150</v>
      </c>
      <c r="I33" s="19">
        <f>G33*10-5</f>
        <v>45</v>
      </c>
      <c r="J33" s="19">
        <v>6</v>
      </c>
      <c r="K33" s="19">
        <f t="shared" si="4"/>
        <v>89</v>
      </c>
      <c r="L33" s="19">
        <v>10</v>
      </c>
      <c r="M33" s="14"/>
      <c r="N33" s="14" t="s">
        <v>16</v>
      </c>
      <c r="O33" s="14"/>
      <c r="P33" s="14"/>
      <c r="Q33" s="14"/>
      <c r="R33" s="14"/>
      <c r="S33" s="14"/>
      <c r="T33" s="14"/>
      <c r="U33" s="19" t="s">
        <v>295</v>
      </c>
      <c r="V33" s="14" t="s">
        <v>8</v>
      </c>
      <c r="W33" s="17" t="s">
        <v>55</v>
      </c>
    </row>
    <row r="34" spans="1:23" s="4" customFormat="1" ht="31.5" x14ac:dyDescent="0.2">
      <c r="A34" s="115">
        <v>16</v>
      </c>
      <c r="B34" s="17" t="s">
        <v>204</v>
      </c>
      <c r="C34" s="118" t="s">
        <v>3</v>
      </c>
      <c r="D34" s="115" t="s">
        <v>142</v>
      </c>
      <c r="E34" s="115">
        <v>8</v>
      </c>
      <c r="F34" s="19">
        <v>3</v>
      </c>
      <c r="G34" s="19">
        <v>3</v>
      </c>
      <c r="H34" s="19">
        <f t="shared" si="6"/>
        <v>90</v>
      </c>
      <c r="I34" s="19">
        <f>G34*10</f>
        <v>30</v>
      </c>
      <c r="J34" s="19">
        <v>6</v>
      </c>
      <c r="K34" s="19">
        <f t="shared" si="4"/>
        <v>51</v>
      </c>
      <c r="L34" s="19">
        <v>3</v>
      </c>
      <c r="M34" s="13"/>
      <c r="N34" s="13"/>
      <c r="O34" s="30"/>
      <c r="P34" s="43"/>
      <c r="Q34" s="13"/>
      <c r="R34" s="13"/>
      <c r="S34" s="13"/>
      <c r="T34" s="14" t="s">
        <v>17</v>
      </c>
      <c r="U34" s="19" t="s">
        <v>296</v>
      </c>
      <c r="V34" s="14" t="s">
        <v>8</v>
      </c>
      <c r="W34" s="17" t="s">
        <v>55</v>
      </c>
    </row>
    <row r="35" spans="1:23" s="4" customFormat="1" ht="31.5" x14ac:dyDescent="0.2">
      <c r="A35" s="115">
        <v>17</v>
      </c>
      <c r="B35" s="17" t="s">
        <v>205</v>
      </c>
      <c r="C35" s="118" t="s">
        <v>2</v>
      </c>
      <c r="D35" s="115" t="s">
        <v>142</v>
      </c>
      <c r="E35" s="115">
        <v>8</v>
      </c>
      <c r="F35" s="19">
        <v>3</v>
      </c>
      <c r="G35" s="19">
        <v>3</v>
      </c>
      <c r="H35" s="19">
        <f t="shared" si="6"/>
        <v>90</v>
      </c>
      <c r="I35" s="19">
        <f>G35*10</f>
        <v>30</v>
      </c>
      <c r="J35" s="19">
        <v>6</v>
      </c>
      <c r="K35" s="19">
        <f t="shared" si="4"/>
        <v>51</v>
      </c>
      <c r="L35" s="19">
        <v>3</v>
      </c>
      <c r="M35" s="14"/>
      <c r="N35" s="14"/>
      <c r="O35" s="43"/>
      <c r="P35" s="30"/>
      <c r="Q35" s="14"/>
      <c r="R35" s="14"/>
      <c r="S35" s="14"/>
      <c r="T35" s="14" t="s">
        <v>17</v>
      </c>
      <c r="U35" s="19" t="s">
        <v>296</v>
      </c>
      <c r="V35" s="14" t="s">
        <v>8</v>
      </c>
      <c r="W35" s="17" t="s">
        <v>55</v>
      </c>
    </row>
    <row r="36" spans="1:23" s="4" customFormat="1" ht="15.75" x14ac:dyDescent="0.2">
      <c r="A36" s="115"/>
      <c r="B36" s="106" t="s">
        <v>84</v>
      </c>
      <c r="C36" s="78" t="s">
        <v>80</v>
      </c>
      <c r="D36" s="107"/>
      <c r="E36" s="17"/>
      <c r="F36" s="79">
        <f>F37+F38+F39+F42</f>
        <v>20</v>
      </c>
      <c r="G36" s="79">
        <f t="shared" ref="G36:L36" si="7">G37+G38+G39+G42</f>
        <v>20</v>
      </c>
      <c r="H36" s="79">
        <f t="shared" si="7"/>
        <v>600</v>
      </c>
      <c r="I36" s="79">
        <f t="shared" si="7"/>
        <v>180</v>
      </c>
      <c r="J36" s="79">
        <f t="shared" si="7"/>
        <v>24</v>
      </c>
      <c r="K36" s="79">
        <f t="shared" si="7"/>
        <v>356</v>
      </c>
      <c r="L36" s="79">
        <f t="shared" si="7"/>
        <v>40</v>
      </c>
      <c r="M36" s="16">
        <v>5</v>
      </c>
      <c r="N36" s="16">
        <v>10</v>
      </c>
      <c r="O36" s="16">
        <v>5</v>
      </c>
      <c r="P36" s="16"/>
      <c r="Q36" s="16"/>
      <c r="R36" s="16"/>
      <c r="S36" s="53"/>
      <c r="T36" s="53"/>
      <c r="U36" s="54"/>
      <c r="V36" s="14"/>
      <c r="W36" s="56"/>
    </row>
    <row r="37" spans="1:23" s="4" customFormat="1" ht="15.75" x14ac:dyDescent="0.2">
      <c r="A37" s="115">
        <v>18</v>
      </c>
      <c r="B37" s="17" t="s">
        <v>198</v>
      </c>
      <c r="C37" s="103" t="s">
        <v>199</v>
      </c>
      <c r="D37" s="115" t="s">
        <v>142</v>
      </c>
      <c r="E37" s="115">
        <v>1</v>
      </c>
      <c r="F37" s="19">
        <v>5</v>
      </c>
      <c r="G37" s="19">
        <v>5</v>
      </c>
      <c r="H37" s="19">
        <f>G37*30</f>
        <v>150</v>
      </c>
      <c r="I37" s="19">
        <f>G37*10-5</f>
        <v>45</v>
      </c>
      <c r="J37" s="19">
        <v>6</v>
      </c>
      <c r="K37" s="19">
        <f t="shared" si="4"/>
        <v>89</v>
      </c>
      <c r="L37" s="19">
        <v>10</v>
      </c>
      <c r="M37" s="14" t="s">
        <v>83</v>
      </c>
      <c r="N37" s="14"/>
      <c r="O37" s="14"/>
      <c r="P37" s="43"/>
      <c r="Q37" s="14"/>
      <c r="R37" s="14"/>
      <c r="S37" s="14"/>
      <c r="T37" s="14"/>
      <c r="U37" s="19" t="s">
        <v>295</v>
      </c>
      <c r="V37" s="14" t="s">
        <v>8</v>
      </c>
      <c r="W37" s="17" t="s">
        <v>73</v>
      </c>
    </row>
    <row r="38" spans="1:23" s="4" customFormat="1" ht="15.75" x14ac:dyDescent="0.2">
      <c r="A38" s="115">
        <v>19</v>
      </c>
      <c r="B38" s="17" t="s">
        <v>200</v>
      </c>
      <c r="C38" s="108" t="s">
        <v>201</v>
      </c>
      <c r="D38" s="115" t="s">
        <v>142</v>
      </c>
      <c r="E38" s="115">
        <v>2</v>
      </c>
      <c r="F38" s="19">
        <v>5</v>
      </c>
      <c r="G38" s="19">
        <v>5</v>
      </c>
      <c r="H38" s="19">
        <f>G38*30</f>
        <v>150</v>
      </c>
      <c r="I38" s="19">
        <f>G38*10-5</f>
        <v>45</v>
      </c>
      <c r="J38" s="19">
        <v>6</v>
      </c>
      <c r="K38" s="19">
        <f t="shared" si="4"/>
        <v>89</v>
      </c>
      <c r="L38" s="19">
        <v>10</v>
      </c>
      <c r="M38" s="14"/>
      <c r="N38" s="14" t="s">
        <v>15</v>
      </c>
      <c r="O38" s="14"/>
      <c r="P38" s="43"/>
      <c r="Q38" s="14"/>
      <c r="R38" s="14"/>
      <c r="S38" s="14"/>
      <c r="T38" s="14"/>
      <c r="U38" s="19" t="s">
        <v>295</v>
      </c>
      <c r="V38" s="14" t="s">
        <v>8</v>
      </c>
      <c r="W38" s="17" t="s">
        <v>73</v>
      </c>
    </row>
    <row r="39" spans="1:23" s="4" customFormat="1" ht="15.75" x14ac:dyDescent="0.2">
      <c r="A39" s="115">
        <v>20</v>
      </c>
      <c r="B39" s="17"/>
      <c r="C39" s="78" t="s">
        <v>81</v>
      </c>
      <c r="D39" s="115" t="s">
        <v>158</v>
      </c>
      <c r="E39" s="115">
        <v>3</v>
      </c>
      <c r="F39" s="19">
        <v>5</v>
      </c>
      <c r="G39" s="19">
        <v>5</v>
      </c>
      <c r="H39" s="19">
        <f>G39*30</f>
        <v>150</v>
      </c>
      <c r="I39" s="19">
        <f>G39*10-5</f>
        <v>45</v>
      </c>
      <c r="J39" s="19">
        <v>6</v>
      </c>
      <c r="K39" s="19">
        <f t="shared" si="4"/>
        <v>89</v>
      </c>
      <c r="L39" s="19">
        <v>10</v>
      </c>
      <c r="M39" s="14"/>
      <c r="N39" s="14"/>
      <c r="O39" s="14" t="s">
        <v>15</v>
      </c>
      <c r="P39" s="43"/>
      <c r="Q39" s="14"/>
      <c r="R39" s="14"/>
      <c r="S39" s="14"/>
      <c r="T39" s="14"/>
      <c r="U39" s="19" t="s">
        <v>295</v>
      </c>
      <c r="V39" s="14" t="s">
        <v>8</v>
      </c>
      <c r="W39" s="17"/>
    </row>
    <row r="40" spans="1:23" s="4" customFormat="1" ht="31.5" x14ac:dyDescent="0.2">
      <c r="A40" s="115"/>
      <c r="B40" s="17" t="s">
        <v>182</v>
      </c>
      <c r="C40" s="118" t="s">
        <v>157</v>
      </c>
      <c r="E40" s="115"/>
      <c r="F40" s="19"/>
      <c r="G40" s="19"/>
      <c r="H40" s="19"/>
      <c r="I40" s="19"/>
      <c r="J40" s="19"/>
      <c r="K40" s="19"/>
      <c r="L40" s="19"/>
      <c r="M40" s="14"/>
      <c r="N40" s="14"/>
      <c r="O40" s="14"/>
      <c r="P40" s="43"/>
      <c r="Q40" s="14"/>
      <c r="R40" s="14"/>
      <c r="S40" s="14"/>
      <c r="T40" s="14"/>
      <c r="U40" s="13"/>
      <c r="V40" s="14"/>
      <c r="W40" s="17" t="s">
        <v>72</v>
      </c>
    </row>
    <row r="41" spans="1:23" s="4" customFormat="1" ht="15.75" x14ac:dyDescent="0.2">
      <c r="A41" s="115"/>
      <c r="B41" s="17" t="s">
        <v>183</v>
      </c>
      <c r="C41" s="105" t="s">
        <v>159</v>
      </c>
      <c r="D41" s="115"/>
      <c r="E41" s="115"/>
      <c r="F41" s="19"/>
      <c r="G41" s="19"/>
      <c r="H41" s="19"/>
      <c r="I41" s="19"/>
      <c r="J41" s="19"/>
      <c r="K41" s="19"/>
      <c r="L41" s="19"/>
      <c r="M41" s="14"/>
      <c r="N41" s="14"/>
      <c r="O41" s="14"/>
      <c r="P41" s="43"/>
      <c r="Q41" s="14"/>
      <c r="R41" s="14"/>
      <c r="S41" s="14"/>
      <c r="T41" s="14"/>
      <c r="U41" s="13"/>
      <c r="V41" s="14"/>
      <c r="W41" s="17" t="s">
        <v>72</v>
      </c>
    </row>
    <row r="42" spans="1:23" s="4" customFormat="1" ht="15.75" x14ac:dyDescent="0.2">
      <c r="A42" s="115">
        <v>21</v>
      </c>
      <c r="B42" s="17" t="s">
        <v>202</v>
      </c>
      <c r="C42" s="118" t="s">
        <v>143</v>
      </c>
      <c r="D42" s="115" t="s">
        <v>142</v>
      </c>
      <c r="E42" s="115">
        <v>2</v>
      </c>
      <c r="F42" s="19">
        <v>5</v>
      </c>
      <c r="G42" s="19">
        <v>5</v>
      </c>
      <c r="H42" s="19">
        <f>G42*30</f>
        <v>150</v>
      </c>
      <c r="I42" s="19">
        <f>G42*10-5</f>
        <v>45</v>
      </c>
      <c r="J42" s="19">
        <v>6</v>
      </c>
      <c r="K42" s="19">
        <f t="shared" ref="K42" si="8">H42-I42-J42-L42</f>
        <v>89</v>
      </c>
      <c r="L42" s="19">
        <v>10</v>
      </c>
      <c r="M42" s="30"/>
      <c r="N42" s="14" t="s">
        <v>233</v>
      </c>
      <c r="O42" s="30"/>
      <c r="P42" s="14"/>
      <c r="Q42" s="14"/>
      <c r="R42" s="14"/>
      <c r="S42" s="14"/>
      <c r="T42" s="14"/>
      <c r="U42" s="19" t="s">
        <v>295</v>
      </c>
      <c r="V42" s="14" t="s">
        <v>8</v>
      </c>
      <c r="W42" s="17" t="s">
        <v>144</v>
      </c>
    </row>
    <row r="43" spans="1:23" s="4" customFormat="1" ht="15.75" x14ac:dyDescent="0.2">
      <c r="A43" s="116"/>
      <c r="B43" s="109" t="s">
        <v>87</v>
      </c>
      <c r="C43" s="109" t="s">
        <v>85</v>
      </c>
      <c r="D43" s="46"/>
      <c r="E43" s="66"/>
      <c r="F43" s="120">
        <f>F44+F50+F47</f>
        <v>11</v>
      </c>
      <c r="G43" s="120">
        <f t="shared" ref="G43:L43" si="9">G44+G50+G47</f>
        <v>11</v>
      </c>
      <c r="H43" s="120">
        <f t="shared" si="9"/>
        <v>330</v>
      </c>
      <c r="I43" s="120">
        <f t="shared" si="9"/>
        <v>105</v>
      </c>
      <c r="J43" s="120">
        <f t="shared" si="9"/>
        <v>18</v>
      </c>
      <c r="K43" s="120">
        <f t="shared" si="9"/>
        <v>191</v>
      </c>
      <c r="L43" s="120">
        <f t="shared" si="9"/>
        <v>16</v>
      </c>
      <c r="M43" s="16">
        <v>3</v>
      </c>
      <c r="N43" s="16"/>
      <c r="O43" s="16"/>
      <c r="P43" s="16"/>
      <c r="Q43" s="16"/>
      <c r="R43" s="11">
        <v>3</v>
      </c>
      <c r="S43" s="16">
        <v>5</v>
      </c>
      <c r="T43" s="53"/>
      <c r="U43" s="54"/>
      <c r="V43" s="14"/>
      <c r="W43" s="17"/>
    </row>
    <row r="44" spans="1:23" s="4" customFormat="1" ht="15.75" x14ac:dyDescent="0.2">
      <c r="A44" s="115">
        <v>22</v>
      </c>
      <c r="B44" s="110"/>
      <c r="C44" s="78" t="s">
        <v>81</v>
      </c>
      <c r="D44" s="115" t="s">
        <v>82</v>
      </c>
      <c r="E44" s="115">
        <v>1</v>
      </c>
      <c r="F44" s="17">
        <v>3</v>
      </c>
      <c r="G44" s="17">
        <v>3</v>
      </c>
      <c r="H44" s="19">
        <f>G44*30</f>
        <v>90</v>
      </c>
      <c r="I44" s="19">
        <f>G44*10</f>
        <v>30</v>
      </c>
      <c r="J44" s="19">
        <v>6</v>
      </c>
      <c r="K44" s="19">
        <f t="shared" ref="K44" si="10">H44-I44-J44-L44</f>
        <v>51</v>
      </c>
      <c r="L44" s="19">
        <v>3</v>
      </c>
      <c r="M44" s="19" t="s">
        <v>129</v>
      </c>
      <c r="O44" s="14"/>
      <c r="P44" s="52"/>
      <c r="Q44" s="51"/>
      <c r="R44" s="51"/>
      <c r="S44" s="51"/>
      <c r="T44" s="51"/>
      <c r="U44" s="19" t="s">
        <v>296</v>
      </c>
      <c r="V44" s="17" t="s">
        <v>8</v>
      </c>
      <c r="W44" s="17"/>
    </row>
    <row r="45" spans="1:23" s="4" customFormat="1" ht="31.5" x14ac:dyDescent="0.2">
      <c r="A45" s="133"/>
      <c r="B45" s="123" t="s">
        <v>306</v>
      </c>
      <c r="C45" s="124" t="s">
        <v>298</v>
      </c>
      <c r="D45" s="115"/>
      <c r="E45" s="115"/>
      <c r="F45" s="115"/>
      <c r="G45" s="115"/>
      <c r="H45" s="115"/>
      <c r="I45" s="107"/>
      <c r="J45" s="107"/>
      <c r="K45" s="19"/>
      <c r="L45" s="19"/>
      <c r="M45" s="14"/>
      <c r="N45" s="14"/>
      <c r="O45" s="14"/>
      <c r="P45" s="52"/>
      <c r="Q45" s="57"/>
      <c r="R45" s="57"/>
      <c r="S45" s="57"/>
      <c r="T45" s="57"/>
      <c r="U45" s="50"/>
      <c r="V45" s="31"/>
      <c r="W45" s="17" t="s">
        <v>72</v>
      </c>
    </row>
    <row r="46" spans="1:23" s="4" customFormat="1" ht="15.75" x14ac:dyDescent="0.2">
      <c r="A46" s="133"/>
      <c r="B46" s="17" t="s">
        <v>307</v>
      </c>
      <c r="C46" s="125" t="s">
        <v>299</v>
      </c>
      <c r="D46" s="115"/>
      <c r="E46" s="115"/>
      <c r="F46" s="115"/>
      <c r="G46" s="115"/>
      <c r="H46" s="115"/>
      <c r="I46" s="107"/>
      <c r="J46" s="107"/>
      <c r="K46" s="19"/>
      <c r="L46" s="19"/>
      <c r="M46" s="14"/>
      <c r="N46" s="14"/>
      <c r="O46" s="14"/>
      <c r="P46" s="52"/>
      <c r="Q46" s="57"/>
      <c r="R46" s="57"/>
      <c r="S46" s="57"/>
      <c r="T46" s="57"/>
      <c r="U46" s="50"/>
      <c r="V46" s="17"/>
      <c r="W46" s="17" t="s">
        <v>72</v>
      </c>
    </row>
    <row r="47" spans="1:23" s="4" customFormat="1" ht="15.75" x14ac:dyDescent="0.2">
      <c r="A47" s="115">
        <v>23</v>
      </c>
      <c r="B47" s="110"/>
      <c r="C47" s="78" t="s">
        <v>81</v>
      </c>
      <c r="D47" s="115" t="s">
        <v>95</v>
      </c>
      <c r="E47" s="115">
        <v>6</v>
      </c>
      <c r="F47" s="115">
        <v>3</v>
      </c>
      <c r="G47" s="115">
        <v>3</v>
      </c>
      <c r="H47" s="19">
        <f>G47*30</f>
        <v>90</v>
      </c>
      <c r="I47" s="19">
        <f>G47*10</f>
        <v>30</v>
      </c>
      <c r="J47" s="19">
        <v>6</v>
      </c>
      <c r="K47" s="19">
        <f t="shared" ref="K47" si="11">H47-I47-J47-L47</f>
        <v>51</v>
      </c>
      <c r="L47" s="19">
        <v>3</v>
      </c>
      <c r="M47" s="14"/>
      <c r="N47" s="14"/>
      <c r="O47" s="14"/>
      <c r="P47" s="52"/>
      <c r="Q47" s="43"/>
      <c r="R47" s="51" t="s">
        <v>129</v>
      </c>
      <c r="S47" s="51"/>
      <c r="T47" s="51"/>
      <c r="U47" s="19" t="s">
        <v>296</v>
      </c>
      <c r="V47" s="17" t="s">
        <v>8</v>
      </c>
      <c r="W47" s="17"/>
    </row>
    <row r="48" spans="1:23" s="4" customFormat="1" ht="15.75" x14ac:dyDescent="0.2">
      <c r="A48" s="133"/>
      <c r="B48" s="115" t="s">
        <v>282</v>
      </c>
      <c r="C48" s="117" t="s">
        <v>86</v>
      </c>
      <c r="D48" s="115"/>
      <c r="E48" s="115"/>
      <c r="F48" s="115"/>
      <c r="G48" s="115"/>
      <c r="H48" s="115"/>
      <c r="I48" s="107"/>
      <c r="J48" s="107"/>
      <c r="K48" s="19"/>
      <c r="L48" s="19"/>
      <c r="M48" s="14"/>
      <c r="N48" s="14"/>
      <c r="O48" s="14"/>
      <c r="P48" s="52"/>
      <c r="Q48" s="57"/>
      <c r="R48" s="57"/>
      <c r="S48" s="57"/>
      <c r="T48" s="57"/>
      <c r="U48" s="50"/>
      <c r="V48" s="31"/>
      <c r="W48" s="17" t="s">
        <v>72</v>
      </c>
    </row>
    <row r="49" spans="1:23" s="4" customFormat="1" ht="15.75" x14ac:dyDescent="0.2">
      <c r="A49" s="133"/>
      <c r="B49" s="115" t="s">
        <v>283</v>
      </c>
      <c r="C49" s="117" t="s">
        <v>244</v>
      </c>
      <c r="D49" s="115"/>
      <c r="E49" s="115"/>
      <c r="F49" s="115"/>
      <c r="G49" s="115"/>
      <c r="H49" s="115"/>
      <c r="I49" s="107"/>
      <c r="J49" s="107"/>
      <c r="K49" s="19"/>
      <c r="L49" s="19"/>
      <c r="M49" s="14"/>
      <c r="N49" s="14"/>
      <c r="O49" s="14"/>
      <c r="P49" s="52"/>
      <c r="Q49" s="57"/>
      <c r="R49" s="57"/>
      <c r="S49" s="57"/>
      <c r="T49" s="57"/>
      <c r="U49" s="50"/>
      <c r="V49" s="17"/>
      <c r="W49" s="17" t="s">
        <v>72</v>
      </c>
    </row>
    <row r="50" spans="1:23" s="4" customFormat="1" ht="15.75" x14ac:dyDescent="0.2">
      <c r="A50" s="115">
        <v>24</v>
      </c>
      <c r="B50" s="115"/>
      <c r="C50" s="78" t="s">
        <v>81</v>
      </c>
      <c r="D50" s="115" t="s">
        <v>82</v>
      </c>
      <c r="E50" s="115">
        <v>7</v>
      </c>
      <c r="F50" s="115">
        <v>5</v>
      </c>
      <c r="G50" s="115">
        <v>5</v>
      </c>
      <c r="H50" s="19">
        <f>G50*30</f>
        <v>150</v>
      </c>
      <c r="I50" s="19">
        <f>G50*10-5</f>
        <v>45</v>
      </c>
      <c r="J50" s="19">
        <v>6</v>
      </c>
      <c r="K50" s="19">
        <f t="shared" ref="K50" si="12">H50-I50-J50-L50</f>
        <v>89</v>
      </c>
      <c r="L50" s="19">
        <v>10</v>
      </c>
      <c r="M50" s="14"/>
      <c r="N50" s="14"/>
      <c r="O50" s="14"/>
      <c r="P50" s="52"/>
      <c r="Q50" s="43"/>
      <c r="R50" s="43"/>
      <c r="S50" s="51" t="s">
        <v>18</v>
      </c>
      <c r="T50" s="51"/>
      <c r="U50" s="19" t="s">
        <v>295</v>
      </c>
      <c r="V50" s="17" t="s">
        <v>8</v>
      </c>
      <c r="W50" s="17"/>
    </row>
    <row r="51" spans="1:23" s="4" customFormat="1" ht="15.75" x14ac:dyDescent="0.2">
      <c r="A51" s="12"/>
      <c r="B51" s="115" t="s">
        <v>308</v>
      </c>
      <c r="C51" s="117" t="s">
        <v>165</v>
      </c>
      <c r="D51" s="115"/>
      <c r="E51" s="115"/>
      <c r="F51" s="115"/>
      <c r="G51" s="115"/>
      <c r="H51" s="115"/>
      <c r="I51" s="107"/>
      <c r="J51" s="107"/>
      <c r="K51" s="19"/>
      <c r="L51" s="19"/>
      <c r="M51" s="14"/>
      <c r="N51" s="14"/>
      <c r="O51" s="14"/>
      <c r="P51" s="14"/>
      <c r="Q51" s="14"/>
      <c r="R51" s="14"/>
      <c r="S51" s="14"/>
      <c r="T51" s="47"/>
      <c r="U51" s="48"/>
      <c r="V51" s="31"/>
      <c r="W51" s="17" t="s">
        <v>72</v>
      </c>
    </row>
    <row r="52" spans="1:23" s="4" customFormat="1" ht="15.75" x14ac:dyDescent="0.2">
      <c r="A52" s="12"/>
      <c r="B52" s="72" t="s">
        <v>309</v>
      </c>
      <c r="C52" s="111" t="s">
        <v>12</v>
      </c>
      <c r="D52" s="115"/>
      <c r="E52" s="115"/>
      <c r="F52" s="115"/>
      <c r="G52" s="115"/>
      <c r="H52" s="115"/>
      <c r="I52" s="107"/>
      <c r="J52" s="107"/>
      <c r="K52" s="19"/>
      <c r="L52" s="19"/>
      <c r="M52" s="14"/>
      <c r="N52" s="14"/>
      <c r="O52" s="14"/>
      <c r="P52" s="14"/>
      <c r="Q52" s="14"/>
      <c r="R52" s="14"/>
      <c r="S52" s="14"/>
      <c r="T52" s="14"/>
      <c r="U52" s="13"/>
      <c r="V52" s="17"/>
      <c r="W52" s="17" t="s">
        <v>72</v>
      </c>
    </row>
    <row r="53" spans="1:23" s="4" customFormat="1" ht="22.5" customHeight="1" x14ac:dyDescent="0.2">
      <c r="A53" s="58"/>
      <c r="B53" s="109" t="s">
        <v>92</v>
      </c>
      <c r="C53" s="141" t="s">
        <v>88</v>
      </c>
      <c r="D53" s="142"/>
      <c r="E53" s="66"/>
      <c r="F53" s="59">
        <f t="shared" ref="F53:L53" si="13">F54+F56+F57+F55</f>
        <v>16</v>
      </c>
      <c r="G53" s="59">
        <f t="shared" si="13"/>
        <v>16</v>
      </c>
      <c r="H53" s="59">
        <f t="shared" si="13"/>
        <v>480</v>
      </c>
      <c r="I53" s="59">
        <f t="shared" si="13"/>
        <v>150</v>
      </c>
      <c r="J53" s="59">
        <f t="shared" si="13"/>
        <v>24</v>
      </c>
      <c r="K53" s="59">
        <f t="shared" si="13"/>
        <v>280</v>
      </c>
      <c r="L53" s="59">
        <f t="shared" si="13"/>
        <v>26</v>
      </c>
      <c r="M53" s="59">
        <v>5</v>
      </c>
      <c r="N53" s="59">
        <v>3</v>
      </c>
      <c r="O53" s="59">
        <v>5</v>
      </c>
      <c r="P53" s="59">
        <v>3</v>
      </c>
      <c r="Q53" s="59"/>
      <c r="R53" s="59"/>
      <c r="S53" s="59"/>
      <c r="T53" s="59"/>
      <c r="U53" s="59"/>
      <c r="V53" s="17"/>
      <c r="W53" s="17"/>
    </row>
    <row r="54" spans="1:23" s="4" customFormat="1" ht="31.5" x14ac:dyDescent="0.2">
      <c r="A54" s="115">
        <v>25</v>
      </c>
      <c r="B54" s="115" t="s">
        <v>234</v>
      </c>
      <c r="C54" s="117" t="s">
        <v>44</v>
      </c>
      <c r="D54" s="115" t="s">
        <v>5</v>
      </c>
      <c r="E54" s="115">
        <v>1</v>
      </c>
      <c r="F54" s="115">
        <v>5</v>
      </c>
      <c r="G54" s="115">
        <v>5</v>
      </c>
      <c r="H54" s="19">
        <f>G54*30</f>
        <v>150</v>
      </c>
      <c r="I54" s="19">
        <f>G54*10-5</f>
        <v>45</v>
      </c>
      <c r="J54" s="19">
        <v>6</v>
      </c>
      <c r="K54" s="19">
        <f t="shared" ref="K54:K57" si="14">H54-I54-J54-L54</f>
        <v>89</v>
      </c>
      <c r="L54" s="19">
        <v>10</v>
      </c>
      <c r="M54" s="51" t="s">
        <v>18</v>
      </c>
      <c r="N54" s="51"/>
      <c r="O54" s="51"/>
      <c r="P54" s="51"/>
      <c r="Q54" s="51"/>
      <c r="R54" s="51"/>
      <c r="S54" s="51"/>
      <c r="T54" s="51"/>
      <c r="U54" s="19" t="s">
        <v>295</v>
      </c>
      <c r="V54" s="17" t="s">
        <v>8</v>
      </c>
      <c r="W54" s="17" t="s">
        <v>72</v>
      </c>
    </row>
    <row r="55" spans="1:23" s="4" customFormat="1" ht="31.5" x14ac:dyDescent="0.2">
      <c r="A55" s="115">
        <v>26</v>
      </c>
      <c r="B55" s="17" t="s">
        <v>206</v>
      </c>
      <c r="C55" s="118" t="s">
        <v>145</v>
      </c>
      <c r="D55" s="115" t="s">
        <v>142</v>
      </c>
      <c r="E55" s="17">
        <v>2</v>
      </c>
      <c r="F55" s="17">
        <v>3</v>
      </c>
      <c r="G55" s="17">
        <v>3</v>
      </c>
      <c r="H55" s="19">
        <f>G55*30</f>
        <v>90</v>
      </c>
      <c r="I55" s="19">
        <f>G55*10</f>
        <v>30</v>
      </c>
      <c r="J55" s="19">
        <v>6</v>
      </c>
      <c r="K55" s="19">
        <f t="shared" si="14"/>
        <v>51</v>
      </c>
      <c r="L55" s="19">
        <v>3</v>
      </c>
      <c r="N55" s="14" t="s">
        <v>17</v>
      </c>
      <c r="O55" s="43"/>
      <c r="P55" s="30"/>
      <c r="Q55" s="30"/>
      <c r="R55" s="17" t="s">
        <v>140</v>
      </c>
      <c r="S55" s="17"/>
      <c r="T55" s="17"/>
      <c r="U55" s="30" t="s">
        <v>224</v>
      </c>
      <c r="V55" s="5" t="s">
        <v>136</v>
      </c>
      <c r="W55" s="17" t="s">
        <v>72</v>
      </c>
    </row>
    <row r="56" spans="1:23" s="4" customFormat="1" ht="15.75" x14ac:dyDescent="0.2">
      <c r="A56" s="115">
        <v>27</v>
      </c>
      <c r="B56" s="115" t="s">
        <v>207</v>
      </c>
      <c r="C56" s="117" t="s">
        <v>89</v>
      </c>
      <c r="D56" s="115" t="s">
        <v>142</v>
      </c>
      <c r="E56" s="115">
        <v>4</v>
      </c>
      <c r="F56" s="115">
        <v>3</v>
      </c>
      <c r="G56" s="115">
        <v>3</v>
      </c>
      <c r="H56" s="19">
        <f>G56*30</f>
        <v>90</v>
      </c>
      <c r="I56" s="19">
        <f>G56*10</f>
        <v>30</v>
      </c>
      <c r="J56" s="19">
        <v>6</v>
      </c>
      <c r="K56" s="19">
        <f t="shared" si="14"/>
        <v>51</v>
      </c>
      <c r="L56" s="19">
        <v>3</v>
      </c>
      <c r="M56" s="51"/>
      <c r="N56" s="51"/>
      <c r="P56" s="51" t="s">
        <v>129</v>
      </c>
      <c r="Q56" s="51"/>
      <c r="R56" s="51"/>
      <c r="S56" s="51"/>
      <c r="T56" s="51"/>
      <c r="U56" s="19" t="s">
        <v>296</v>
      </c>
      <c r="V56" s="17" t="s">
        <v>8</v>
      </c>
      <c r="W56" s="17" t="s">
        <v>72</v>
      </c>
    </row>
    <row r="57" spans="1:23" s="4" customFormat="1" ht="15.75" x14ac:dyDescent="0.2">
      <c r="A57" s="115">
        <v>28</v>
      </c>
      <c r="B57" s="110"/>
      <c r="C57" s="78" t="s">
        <v>81</v>
      </c>
      <c r="D57" s="115" t="s">
        <v>95</v>
      </c>
      <c r="E57" s="115">
        <v>3</v>
      </c>
      <c r="F57" s="115">
        <v>5</v>
      </c>
      <c r="G57" s="115">
        <v>5</v>
      </c>
      <c r="H57" s="19">
        <f>G57*30</f>
        <v>150</v>
      </c>
      <c r="I57" s="19">
        <f>G57*10-5</f>
        <v>45</v>
      </c>
      <c r="J57" s="19">
        <v>6</v>
      </c>
      <c r="K57" s="19">
        <f t="shared" si="14"/>
        <v>89</v>
      </c>
      <c r="L57" s="19">
        <v>10</v>
      </c>
      <c r="M57" s="51"/>
      <c r="N57" s="51"/>
      <c r="O57" s="51" t="s">
        <v>18</v>
      </c>
      <c r="P57" s="43"/>
      <c r="Q57" s="51"/>
      <c r="R57" s="51"/>
      <c r="S57" s="51"/>
      <c r="T57" s="51"/>
      <c r="U57" s="19" t="s">
        <v>295</v>
      </c>
      <c r="V57" s="17" t="s">
        <v>8</v>
      </c>
      <c r="W57" s="17"/>
    </row>
    <row r="58" spans="1:23" s="4" customFormat="1" ht="15.75" x14ac:dyDescent="0.2">
      <c r="A58" s="12"/>
      <c r="B58" s="115" t="s">
        <v>284</v>
      </c>
      <c r="C58" s="117" t="s">
        <v>90</v>
      </c>
      <c r="D58" s="115"/>
      <c r="E58" s="7"/>
      <c r="F58" s="7"/>
      <c r="G58" s="7"/>
      <c r="H58" s="7"/>
      <c r="I58" s="7"/>
      <c r="J58" s="7"/>
      <c r="K58" s="17"/>
      <c r="L58" s="17"/>
      <c r="M58" s="55"/>
      <c r="N58" s="55"/>
      <c r="O58" s="17"/>
      <c r="P58" s="55"/>
      <c r="Q58" s="55"/>
      <c r="R58" s="55"/>
      <c r="S58" s="55"/>
      <c r="T58" s="55"/>
      <c r="U58" s="55"/>
      <c r="V58" s="17"/>
      <c r="W58" s="17" t="s">
        <v>72</v>
      </c>
    </row>
    <row r="59" spans="1:23" s="4" customFormat="1" ht="15.75" x14ac:dyDescent="0.2">
      <c r="A59" s="12"/>
      <c r="B59" s="115" t="s">
        <v>285</v>
      </c>
      <c r="C59" s="117" t="s">
        <v>91</v>
      </c>
      <c r="D59" s="115"/>
      <c r="E59" s="7"/>
      <c r="F59" s="7"/>
      <c r="G59" s="7"/>
      <c r="H59" s="7"/>
      <c r="I59" s="7"/>
      <c r="J59" s="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 t="s">
        <v>72</v>
      </c>
    </row>
    <row r="60" spans="1:23" s="4" customFormat="1" ht="15.75" x14ac:dyDescent="0.2">
      <c r="A60" s="61"/>
      <c r="B60" s="109" t="s">
        <v>97</v>
      </c>
      <c r="C60" s="64" t="s">
        <v>27</v>
      </c>
      <c r="D60" s="46"/>
      <c r="E60" s="66"/>
      <c r="F60" s="59">
        <f t="shared" ref="F60:L60" si="15">F61+F63+F66+F69+F72+F62</f>
        <v>31</v>
      </c>
      <c r="G60" s="59">
        <f t="shared" si="15"/>
        <v>31</v>
      </c>
      <c r="H60" s="59">
        <f t="shared" si="15"/>
        <v>930</v>
      </c>
      <c r="I60" s="59">
        <f t="shared" si="15"/>
        <v>225</v>
      </c>
      <c r="J60" s="59">
        <f t="shared" si="15"/>
        <v>30</v>
      </c>
      <c r="K60" s="59">
        <f t="shared" si="15"/>
        <v>475</v>
      </c>
      <c r="L60" s="59">
        <f t="shared" si="15"/>
        <v>50</v>
      </c>
      <c r="M60" s="59"/>
      <c r="N60" s="59">
        <v>5</v>
      </c>
      <c r="O60" s="59">
        <v>5</v>
      </c>
      <c r="P60" s="59">
        <v>6</v>
      </c>
      <c r="Q60" s="59">
        <v>10</v>
      </c>
      <c r="R60" s="59"/>
      <c r="S60" s="59"/>
      <c r="T60" s="59"/>
      <c r="U60" s="59"/>
      <c r="V60" s="17"/>
      <c r="W60" s="17"/>
    </row>
    <row r="61" spans="1:23" s="4" customFormat="1" ht="15.75" x14ac:dyDescent="0.2">
      <c r="A61" s="115">
        <v>29</v>
      </c>
      <c r="B61" s="17" t="s">
        <v>203</v>
      </c>
      <c r="C61" s="105" t="s">
        <v>146</v>
      </c>
      <c r="D61" s="115" t="s">
        <v>142</v>
      </c>
      <c r="E61" s="115">
        <v>2</v>
      </c>
      <c r="F61" s="19">
        <v>5</v>
      </c>
      <c r="G61" s="19">
        <v>5</v>
      </c>
      <c r="H61" s="19">
        <f>G61*30</f>
        <v>150</v>
      </c>
      <c r="I61" s="19">
        <f>G61*10-5</f>
        <v>45</v>
      </c>
      <c r="J61" s="19">
        <v>6</v>
      </c>
      <c r="K61" s="19">
        <f t="shared" ref="K61:K63" si="16">H61-I61-J61-L61</f>
        <v>89</v>
      </c>
      <c r="L61" s="19">
        <v>10</v>
      </c>
      <c r="M61" s="43"/>
      <c r="N61" s="14" t="s">
        <v>18</v>
      </c>
      <c r="O61" s="14"/>
      <c r="P61" s="14"/>
      <c r="Q61" s="14"/>
      <c r="R61" s="14"/>
      <c r="S61" s="14"/>
      <c r="T61" s="14"/>
      <c r="U61" s="19" t="s">
        <v>295</v>
      </c>
      <c r="V61" s="14" t="s">
        <v>8</v>
      </c>
      <c r="W61" s="17" t="s">
        <v>72</v>
      </c>
    </row>
    <row r="62" spans="1:23" s="4" customFormat="1" ht="15.75" x14ac:dyDescent="0.2">
      <c r="A62" s="115">
        <v>30</v>
      </c>
      <c r="B62" s="17" t="s">
        <v>281</v>
      </c>
      <c r="C62" s="118" t="s">
        <v>148</v>
      </c>
      <c r="D62" s="115" t="s">
        <v>155</v>
      </c>
      <c r="E62" s="17">
        <v>5</v>
      </c>
      <c r="F62" s="17">
        <v>5</v>
      </c>
      <c r="G62" s="17">
        <v>5</v>
      </c>
      <c r="H62" s="19">
        <f>G62*30</f>
        <v>150</v>
      </c>
      <c r="I62" s="19">
        <f>G62*10-5</f>
        <v>45</v>
      </c>
      <c r="J62" s="19">
        <v>6</v>
      </c>
      <c r="K62" s="19">
        <f t="shared" si="16"/>
        <v>89</v>
      </c>
      <c r="L62" s="19">
        <v>10</v>
      </c>
      <c r="N62" s="17"/>
      <c r="O62" s="43"/>
      <c r="Q62" s="17" t="s">
        <v>18</v>
      </c>
      <c r="R62" s="17"/>
      <c r="S62" s="17"/>
      <c r="T62" s="17"/>
      <c r="U62" s="19" t="s">
        <v>295</v>
      </c>
      <c r="V62" s="17" t="s">
        <v>8</v>
      </c>
      <c r="W62" s="17" t="s">
        <v>72</v>
      </c>
    </row>
    <row r="63" spans="1:23" s="4" customFormat="1" ht="15.75" x14ac:dyDescent="0.2">
      <c r="A63" s="115">
        <v>31</v>
      </c>
      <c r="B63" s="115"/>
      <c r="C63" s="78" t="s">
        <v>81</v>
      </c>
      <c r="D63" s="115" t="s">
        <v>82</v>
      </c>
      <c r="E63" s="115">
        <v>4</v>
      </c>
      <c r="F63" s="115">
        <v>6</v>
      </c>
      <c r="G63" s="115">
        <v>6</v>
      </c>
      <c r="H63" s="19">
        <f>G63*30</f>
        <v>180</v>
      </c>
      <c r="I63" s="19">
        <f>G63*10-15</f>
        <v>45</v>
      </c>
      <c r="J63" s="19">
        <v>6</v>
      </c>
      <c r="K63" s="19">
        <f t="shared" si="16"/>
        <v>119</v>
      </c>
      <c r="L63" s="19">
        <v>10</v>
      </c>
      <c r="M63" s="51"/>
      <c r="N63" s="51"/>
      <c r="P63" s="51" t="s">
        <v>18</v>
      </c>
      <c r="Q63" s="51"/>
      <c r="R63" s="51"/>
      <c r="S63" s="51"/>
      <c r="T63" s="51"/>
      <c r="U63" s="19" t="s">
        <v>295</v>
      </c>
      <c r="V63" s="17" t="s">
        <v>8</v>
      </c>
      <c r="W63" s="17"/>
    </row>
    <row r="64" spans="1:23" s="4" customFormat="1" ht="15.75" x14ac:dyDescent="0.2">
      <c r="A64" s="115"/>
      <c r="B64" s="115" t="s">
        <v>310</v>
      </c>
      <c r="C64" s="30" t="s">
        <v>93</v>
      </c>
      <c r="D64" s="115"/>
      <c r="E64" s="7"/>
      <c r="F64" s="7"/>
      <c r="G64" s="7"/>
      <c r="H64" s="7"/>
      <c r="I64" s="60"/>
      <c r="J64" s="60"/>
      <c r="K64" s="19"/>
      <c r="L64" s="17"/>
      <c r="M64" s="57"/>
      <c r="N64" s="57"/>
      <c r="O64" s="57"/>
      <c r="P64" s="57"/>
      <c r="Q64" s="57"/>
      <c r="R64" s="57"/>
      <c r="S64" s="57"/>
      <c r="T64" s="57"/>
      <c r="U64" s="50"/>
      <c r="V64" s="60"/>
      <c r="W64" s="17" t="s">
        <v>72</v>
      </c>
    </row>
    <row r="65" spans="1:23" s="4" customFormat="1" ht="15.75" x14ac:dyDescent="0.2">
      <c r="A65" s="115"/>
      <c r="B65" s="115" t="s">
        <v>311</v>
      </c>
      <c r="C65" s="117" t="s">
        <v>94</v>
      </c>
      <c r="D65" s="115"/>
      <c r="E65" s="7"/>
      <c r="F65" s="7"/>
      <c r="G65" s="7"/>
      <c r="H65" s="7"/>
      <c r="I65" s="60"/>
      <c r="J65" s="60"/>
      <c r="K65" s="19"/>
      <c r="L65" s="17"/>
      <c r="M65" s="57"/>
      <c r="N65" s="57"/>
      <c r="O65" s="57"/>
      <c r="P65" s="57"/>
      <c r="Q65" s="57"/>
      <c r="R65" s="57"/>
      <c r="S65" s="57"/>
      <c r="T65" s="57"/>
      <c r="U65" s="50"/>
      <c r="V65" s="60"/>
      <c r="W65" s="17" t="s">
        <v>72</v>
      </c>
    </row>
    <row r="66" spans="1:23" s="4" customFormat="1" ht="15.75" x14ac:dyDescent="0.2">
      <c r="A66" s="115">
        <v>32</v>
      </c>
      <c r="B66" s="115"/>
      <c r="C66" s="78" t="s">
        <v>81</v>
      </c>
      <c r="D66" s="115" t="s">
        <v>82</v>
      </c>
      <c r="E66" s="115">
        <v>5</v>
      </c>
      <c r="F66" s="115">
        <v>5</v>
      </c>
      <c r="G66" s="115">
        <v>5</v>
      </c>
      <c r="H66" s="19">
        <f>G66*30</f>
        <v>150</v>
      </c>
      <c r="I66" s="19">
        <f>G66*10-5</f>
        <v>45</v>
      </c>
      <c r="J66" s="19">
        <v>6</v>
      </c>
      <c r="K66" s="19">
        <f t="shared" ref="K66" si="17">H66-I66-J66-L66</f>
        <v>89</v>
      </c>
      <c r="L66" s="19">
        <v>10</v>
      </c>
      <c r="M66" s="51"/>
      <c r="N66" s="51"/>
      <c r="O66" s="51"/>
      <c r="P66" s="51"/>
      <c r="Q66" s="51" t="s">
        <v>18</v>
      </c>
      <c r="R66" s="51"/>
      <c r="S66" s="51"/>
      <c r="T66" s="51"/>
      <c r="U66" s="19" t="s">
        <v>295</v>
      </c>
      <c r="V66" s="17" t="s">
        <v>8</v>
      </c>
      <c r="W66" s="17"/>
    </row>
    <row r="67" spans="1:23" s="4" customFormat="1" ht="15.75" x14ac:dyDescent="0.2">
      <c r="A67" s="115"/>
      <c r="B67" s="115" t="s">
        <v>312</v>
      </c>
      <c r="C67" s="117" t="s">
        <v>162</v>
      </c>
      <c r="D67" s="115"/>
      <c r="E67" s="7"/>
      <c r="F67" s="7"/>
      <c r="G67" s="7"/>
      <c r="H67" s="7"/>
      <c r="I67" s="60"/>
      <c r="J67" s="60"/>
      <c r="K67" s="19"/>
      <c r="L67" s="17"/>
      <c r="M67" s="57"/>
      <c r="N67" s="57"/>
      <c r="O67" s="57"/>
      <c r="P67" s="57"/>
      <c r="Q67" s="57"/>
      <c r="R67" s="57"/>
      <c r="S67" s="57"/>
      <c r="T67" s="57"/>
      <c r="U67" s="50"/>
      <c r="V67" s="60"/>
      <c r="W67" s="17" t="s">
        <v>72</v>
      </c>
    </row>
    <row r="68" spans="1:23" s="4" customFormat="1" ht="15.75" x14ac:dyDescent="0.2">
      <c r="A68" s="115"/>
      <c r="B68" s="115" t="s">
        <v>313</v>
      </c>
      <c r="C68" s="117" t="s">
        <v>163</v>
      </c>
      <c r="D68" s="115"/>
      <c r="E68" s="7"/>
      <c r="F68" s="7"/>
      <c r="G68" s="7"/>
      <c r="H68" s="7"/>
      <c r="I68" s="60"/>
      <c r="J68" s="60"/>
      <c r="K68" s="19"/>
      <c r="L68" s="17"/>
      <c r="M68" s="57"/>
      <c r="N68" s="57"/>
      <c r="O68" s="57"/>
      <c r="P68" s="57"/>
      <c r="Q68" s="57"/>
      <c r="R68" s="57"/>
      <c r="S68" s="57"/>
      <c r="T68" s="57"/>
      <c r="U68" s="50"/>
      <c r="V68" s="60"/>
      <c r="W68" s="17" t="s">
        <v>72</v>
      </c>
    </row>
    <row r="69" spans="1:23" s="4" customFormat="1" ht="15.75" x14ac:dyDescent="0.2">
      <c r="A69" s="115">
        <v>33</v>
      </c>
      <c r="B69" s="110"/>
      <c r="C69" s="78" t="s">
        <v>81</v>
      </c>
      <c r="D69" s="115" t="s">
        <v>82</v>
      </c>
      <c r="E69" s="115">
        <v>3</v>
      </c>
      <c r="F69" s="115">
        <v>5</v>
      </c>
      <c r="G69" s="115">
        <v>5</v>
      </c>
      <c r="H69" s="19">
        <f>G69*30</f>
        <v>150</v>
      </c>
      <c r="I69" s="19">
        <f>G69*10-5</f>
        <v>45</v>
      </c>
      <c r="J69" s="19">
        <v>6</v>
      </c>
      <c r="K69" s="19">
        <f t="shared" ref="K69" si="18">H69-I69-J69-L69</f>
        <v>89</v>
      </c>
      <c r="L69" s="19">
        <v>10</v>
      </c>
      <c r="M69" s="51"/>
      <c r="O69" s="51" t="s">
        <v>18</v>
      </c>
      <c r="P69" s="51"/>
      <c r="Q69" s="51"/>
      <c r="R69" s="51"/>
      <c r="S69" s="51"/>
      <c r="T69" s="51"/>
      <c r="U69" s="19" t="s">
        <v>295</v>
      </c>
      <c r="V69" s="17" t="s">
        <v>8</v>
      </c>
      <c r="W69" s="17"/>
    </row>
    <row r="70" spans="1:23" s="4" customFormat="1" ht="15.75" x14ac:dyDescent="0.2">
      <c r="A70" s="115"/>
      <c r="B70" s="115" t="s">
        <v>314</v>
      </c>
      <c r="C70" s="117" t="s">
        <v>96</v>
      </c>
      <c r="D70" s="115"/>
      <c r="E70" s="7"/>
      <c r="F70" s="7"/>
      <c r="G70" s="7"/>
      <c r="H70" s="7"/>
      <c r="I70" s="60"/>
      <c r="J70" s="60"/>
      <c r="K70" s="17"/>
      <c r="L70" s="17"/>
      <c r="M70" s="57"/>
      <c r="N70" s="57"/>
      <c r="O70" s="57"/>
      <c r="P70" s="57"/>
      <c r="Q70" s="57"/>
      <c r="R70" s="57"/>
      <c r="S70" s="57"/>
      <c r="T70" s="57"/>
      <c r="U70" s="50"/>
      <c r="V70" s="60"/>
      <c r="W70" s="17" t="s">
        <v>72</v>
      </c>
    </row>
    <row r="71" spans="1:23" s="4" customFormat="1" ht="15.75" x14ac:dyDescent="0.2">
      <c r="A71" s="115"/>
      <c r="B71" s="12" t="s">
        <v>315</v>
      </c>
      <c r="C71" s="117" t="s">
        <v>160</v>
      </c>
      <c r="D71" s="115"/>
      <c r="E71" s="7"/>
      <c r="F71" s="7"/>
      <c r="G71" s="7"/>
      <c r="H71" s="7"/>
      <c r="I71" s="60"/>
      <c r="J71" s="60"/>
      <c r="K71" s="17"/>
      <c r="L71" s="17"/>
      <c r="M71" s="57"/>
      <c r="N71" s="57"/>
      <c r="O71" s="57"/>
      <c r="P71" s="57"/>
      <c r="Q71" s="57"/>
      <c r="R71" s="57"/>
      <c r="S71" s="57"/>
      <c r="T71" s="57"/>
      <c r="U71" s="50"/>
      <c r="V71" s="60"/>
      <c r="W71" s="17" t="s">
        <v>72</v>
      </c>
    </row>
    <row r="72" spans="1:23" s="4" customFormat="1" ht="31.5" x14ac:dyDescent="0.2">
      <c r="A72" s="115">
        <v>34</v>
      </c>
      <c r="B72" s="115" t="s">
        <v>179</v>
      </c>
      <c r="C72" s="117" t="s">
        <v>186</v>
      </c>
      <c r="D72" s="115" t="s">
        <v>142</v>
      </c>
      <c r="E72" s="12">
        <v>4</v>
      </c>
      <c r="F72" s="12">
        <v>5</v>
      </c>
      <c r="G72" s="12">
        <v>5</v>
      </c>
      <c r="H72" s="12">
        <f>G72*30</f>
        <v>150</v>
      </c>
      <c r="I72" s="17"/>
      <c r="J72" s="17"/>
      <c r="K72" s="19"/>
      <c r="L72" s="17"/>
      <c r="M72" s="30"/>
      <c r="N72" s="5"/>
      <c r="O72" s="5"/>
      <c r="P72" s="5" t="s">
        <v>147</v>
      </c>
      <c r="Q72" s="5"/>
      <c r="R72" s="5"/>
      <c r="S72" s="5"/>
      <c r="T72" s="5"/>
      <c r="U72" s="30" t="s">
        <v>224</v>
      </c>
      <c r="V72" s="5" t="s">
        <v>136</v>
      </c>
      <c r="W72" s="17" t="s">
        <v>72</v>
      </c>
    </row>
    <row r="73" spans="1:23" s="4" customFormat="1" ht="15.75" x14ac:dyDescent="0.2">
      <c r="A73" s="61"/>
      <c r="B73" s="66" t="s">
        <v>226</v>
      </c>
      <c r="C73" s="64" t="s">
        <v>98</v>
      </c>
      <c r="D73" s="65"/>
      <c r="E73" s="66"/>
      <c r="F73" s="59">
        <f>F74+F75</f>
        <v>10</v>
      </c>
      <c r="G73" s="59">
        <f t="shared" ref="G73:L73" si="19">G74+G75</f>
        <v>10</v>
      </c>
      <c r="H73" s="59">
        <f t="shared" si="19"/>
        <v>300</v>
      </c>
      <c r="I73" s="59">
        <f t="shared" si="19"/>
        <v>90</v>
      </c>
      <c r="J73" s="59">
        <f t="shared" si="19"/>
        <v>12</v>
      </c>
      <c r="K73" s="59">
        <f t="shared" si="19"/>
        <v>178</v>
      </c>
      <c r="L73" s="59">
        <f t="shared" si="19"/>
        <v>20</v>
      </c>
      <c r="M73" s="59"/>
      <c r="N73" s="59"/>
      <c r="O73" s="59"/>
      <c r="P73" s="59"/>
      <c r="Q73" s="59">
        <v>5</v>
      </c>
      <c r="R73" s="59">
        <v>5</v>
      </c>
      <c r="S73" s="59"/>
      <c r="T73" s="18"/>
      <c r="U73" s="18"/>
      <c r="V73" s="18"/>
      <c r="W73" s="18"/>
    </row>
    <row r="74" spans="1:23" s="4" customFormat="1" ht="15.75" x14ac:dyDescent="0.2">
      <c r="A74" s="115">
        <v>35</v>
      </c>
      <c r="B74" s="115" t="s">
        <v>280</v>
      </c>
      <c r="C74" s="117" t="s">
        <v>279</v>
      </c>
      <c r="D74" s="115" t="s">
        <v>142</v>
      </c>
      <c r="E74" s="115">
        <v>5</v>
      </c>
      <c r="F74" s="115">
        <v>5</v>
      </c>
      <c r="G74" s="115">
        <v>5</v>
      </c>
      <c r="H74" s="19">
        <f>G74*30</f>
        <v>150</v>
      </c>
      <c r="I74" s="19">
        <f>G74*10-5</f>
        <v>45</v>
      </c>
      <c r="J74" s="19">
        <v>6</v>
      </c>
      <c r="K74" s="19">
        <f t="shared" ref="K74:K75" si="20">H74-I74-J74-L74</f>
        <v>89</v>
      </c>
      <c r="L74" s="19">
        <v>10</v>
      </c>
      <c r="M74" s="51"/>
      <c r="N74" s="51"/>
      <c r="O74" s="51"/>
      <c r="P74" s="51"/>
      <c r="Q74" s="51" t="s">
        <v>18</v>
      </c>
      <c r="R74" s="51"/>
      <c r="S74" s="51"/>
      <c r="T74" s="51"/>
      <c r="U74" s="19" t="s">
        <v>295</v>
      </c>
      <c r="V74" s="17" t="s">
        <v>8</v>
      </c>
      <c r="W74" s="17" t="s">
        <v>72</v>
      </c>
    </row>
    <row r="75" spans="1:23" s="4" customFormat="1" ht="15.75" x14ac:dyDescent="0.2">
      <c r="A75" s="115">
        <v>36</v>
      </c>
      <c r="B75" s="115"/>
      <c r="C75" s="78" t="s">
        <v>81</v>
      </c>
      <c r="D75" s="115" t="s">
        <v>95</v>
      </c>
      <c r="E75" s="115">
        <v>6</v>
      </c>
      <c r="F75" s="115">
        <v>5</v>
      </c>
      <c r="G75" s="115">
        <v>5</v>
      </c>
      <c r="H75" s="19">
        <f>G75*30</f>
        <v>150</v>
      </c>
      <c r="I75" s="19">
        <f>G75*10-5</f>
        <v>45</v>
      </c>
      <c r="J75" s="19">
        <v>6</v>
      </c>
      <c r="K75" s="19">
        <f t="shared" si="20"/>
        <v>89</v>
      </c>
      <c r="L75" s="19">
        <v>10</v>
      </c>
      <c r="M75" s="51"/>
      <c r="N75" s="51"/>
      <c r="O75" s="51"/>
      <c r="P75" s="51"/>
      <c r="Q75" s="51"/>
      <c r="R75" s="51" t="s">
        <v>18</v>
      </c>
      <c r="T75" s="51"/>
      <c r="U75" s="19" t="s">
        <v>295</v>
      </c>
      <c r="V75" s="55" t="s">
        <v>8</v>
      </c>
      <c r="W75" s="55"/>
    </row>
    <row r="76" spans="1:23" s="4" customFormat="1" ht="31.5" x14ac:dyDescent="0.2">
      <c r="A76" s="115"/>
      <c r="B76" s="115" t="s">
        <v>286</v>
      </c>
      <c r="C76" s="117" t="s">
        <v>99</v>
      </c>
      <c r="D76" s="115"/>
      <c r="E76" s="115"/>
      <c r="F76" s="115"/>
      <c r="G76" s="115"/>
      <c r="H76" s="115"/>
      <c r="I76" s="17"/>
      <c r="J76" s="17"/>
      <c r="K76" s="19"/>
      <c r="L76" s="17"/>
      <c r="M76" s="51"/>
      <c r="N76" s="51"/>
      <c r="O76" s="51"/>
      <c r="P76" s="51"/>
      <c r="Q76" s="51"/>
      <c r="R76" s="51"/>
      <c r="S76" s="51"/>
      <c r="T76" s="51"/>
      <c r="U76" s="49"/>
      <c r="V76" s="31"/>
      <c r="W76" s="17" t="s">
        <v>72</v>
      </c>
    </row>
    <row r="77" spans="1:23" s="4" customFormat="1" ht="31.5" x14ac:dyDescent="0.2">
      <c r="A77" s="115"/>
      <c r="B77" s="115" t="s">
        <v>287</v>
      </c>
      <c r="C77" s="117" t="s">
        <v>100</v>
      </c>
      <c r="D77" s="115"/>
      <c r="E77" s="115"/>
      <c r="F77" s="115"/>
      <c r="G77" s="115"/>
      <c r="H77" s="115"/>
      <c r="I77" s="17"/>
      <c r="J77" s="17"/>
      <c r="K77" s="19"/>
      <c r="L77" s="17"/>
      <c r="M77" s="51"/>
      <c r="N77" s="51"/>
      <c r="O77" s="51"/>
      <c r="P77" s="51"/>
      <c r="Q77" s="51"/>
      <c r="R77" s="51"/>
      <c r="S77" s="51"/>
      <c r="T77" s="51"/>
      <c r="U77" s="49"/>
      <c r="V77" s="17"/>
      <c r="W77" s="17" t="s">
        <v>72</v>
      </c>
    </row>
    <row r="78" spans="1:23" s="4" customFormat="1" ht="36.75" customHeight="1" x14ac:dyDescent="0.2">
      <c r="A78" s="7">
        <v>1</v>
      </c>
      <c r="B78" s="7">
        <v>2</v>
      </c>
      <c r="C78" s="11">
        <v>3</v>
      </c>
      <c r="D78" s="11">
        <v>4</v>
      </c>
      <c r="E78" s="11">
        <v>5</v>
      </c>
      <c r="F78" s="11">
        <v>6</v>
      </c>
      <c r="G78" s="11">
        <v>7</v>
      </c>
      <c r="H78" s="11">
        <v>8</v>
      </c>
      <c r="I78" s="11">
        <v>9</v>
      </c>
      <c r="J78" s="11">
        <v>10</v>
      </c>
      <c r="K78" s="11">
        <v>11</v>
      </c>
      <c r="L78" s="11">
        <v>12</v>
      </c>
      <c r="M78" s="11">
        <v>13</v>
      </c>
      <c r="N78" s="11">
        <v>14</v>
      </c>
      <c r="O78" s="11">
        <v>15</v>
      </c>
      <c r="P78" s="11">
        <v>16</v>
      </c>
      <c r="Q78" s="11">
        <v>17</v>
      </c>
      <c r="R78" s="11">
        <v>18</v>
      </c>
      <c r="S78" s="11">
        <v>19</v>
      </c>
      <c r="T78" s="11">
        <v>20</v>
      </c>
      <c r="U78" s="11">
        <v>21</v>
      </c>
      <c r="V78" s="11">
        <v>22</v>
      </c>
      <c r="W78" s="11">
        <v>23</v>
      </c>
    </row>
    <row r="79" spans="1:23" s="4" customFormat="1" ht="15.75" x14ac:dyDescent="0.2">
      <c r="A79" s="58"/>
      <c r="B79" s="66" t="s">
        <v>227</v>
      </c>
      <c r="C79" s="64" t="s">
        <v>101</v>
      </c>
      <c r="D79" s="46"/>
      <c r="E79" s="66"/>
      <c r="F79" s="59">
        <f t="shared" ref="F79:L79" si="21">F80+F83</f>
        <v>10</v>
      </c>
      <c r="G79" s="59">
        <f t="shared" si="21"/>
        <v>10</v>
      </c>
      <c r="H79" s="59">
        <f t="shared" si="21"/>
        <v>300</v>
      </c>
      <c r="I79" s="59">
        <f t="shared" si="21"/>
        <v>90</v>
      </c>
      <c r="J79" s="59">
        <f t="shared" si="21"/>
        <v>12</v>
      </c>
      <c r="K79" s="59">
        <f t="shared" si="21"/>
        <v>178</v>
      </c>
      <c r="L79" s="59">
        <f t="shared" si="21"/>
        <v>20</v>
      </c>
      <c r="M79" s="59"/>
      <c r="N79" s="59"/>
      <c r="O79" s="18"/>
      <c r="P79" s="59"/>
      <c r="Q79" s="59">
        <v>5</v>
      </c>
      <c r="R79" s="59">
        <v>5</v>
      </c>
      <c r="S79" s="59"/>
      <c r="T79" s="59"/>
      <c r="U79" s="53"/>
      <c r="V79" s="17"/>
      <c r="W79" s="17"/>
    </row>
    <row r="80" spans="1:23" s="4" customFormat="1" ht="15.75" x14ac:dyDescent="0.2">
      <c r="A80" s="115">
        <v>37</v>
      </c>
      <c r="B80" s="110"/>
      <c r="C80" s="78" t="s">
        <v>81</v>
      </c>
      <c r="D80" s="115" t="s">
        <v>82</v>
      </c>
      <c r="E80" s="115">
        <v>6</v>
      </c>
      <c r="F80" s="115">
        <v>5</v>
      </c>
      <c r="G80" s="115">
        <v>5</v>
      </c>
      <c r="H80" s="19">
        <f>G80*30</f>
        <v>150</v>
      </c>
      <c r="I80" s="19">
        <f>G80*10-5</f>
        <v>45</v>
      </c>
      <c r="J80" s="19">
        <v>6</v>
      </c>
      <c r="K80" s="19">
        <f t="shared" ref="K80" si="22">H80-I80-J80-L80</f>
        <v>89</v>
      </c>
      <c r="L80" s="19">
        <v>10</v>
      </c>
      <c r="M80" s="51"/>
      <c r="N80" s="51"/>
      <c r="O80" s="43"/>
      <c r="P80" s="51"/>
      <c r="Q80" s="43"/>
      <c r="R80" s="51" t="s">
        <v>18</v>
      </c>
      <c r="S80" s="51"/>
      <c r="T80" s="51"/>
      <c r="U80" s="19" t="s">
        <v>295</v>
      </c>
      <c r="V80" s="17" t="s">
        <v>8</v>
      </c>
      <c r="W80" s="14"/>
    </row>
    <row r="81" spans="1:23" s="4" customFormat="1" ht="15.75" x14ac:dyDescent="0.2">
      <c r="A81" s="115"/>
      <c r="B81" s="115" t="s">
        <v>316</v>
      </c>
      <c r="C81" s="117" t="s">
        <v>103</v>
      </c>
      <c r="D81" s="115"/>
      <c r="E81" s="7"/>
      <c r="F81" s="7"/>
      <c r="G81" s="7"/>
      <c r="H81" s="7"/>
      <c r="I81" s="60"/>
      <c r="J81" s="60"/>
      <c r="K81" s="19"/>
      <c r="L81" s="17"/>
      <c r="M81" s="57"/>
      <c r="N81" s="57"/>
      <c r="O81" s="57"/>
      <c r="P81" s="57"/>
      <c r="Q81" s="57"/>
      <c r="R81" s="57"/>
      <c r="S81" s="57"/>
      <c r="T81" s="57"/>
      <c r="U81" s="50"/>
      <c r="V81" s="31"/>
      <c r="W81" s="17" t="s">
        <v>72</v>
      </c>
    </row>
    <row r="82" spans="1:23" s="4" customFormat="1" ht="15.75" x14ac:dyDescent="0.2">
      <c r="A82" s="115"/>
      <c r="B82" s="115" t="s">
        <v>317</v>
      </c>
      <c r="C82" s="117" t="s">
        <v>164</v>
      </c>
      <c r="D82" s="115"/>
      <c r="E82" s="7"/>
      <c r="F82" s="7"/>
      <c r="G82" s="7"/>
      <c r="H82" s="7"/>
      <c r="I82" s="60"/>
      <c r="J82" s="60"/>
      <c r="K82" s="19"/>
      <c r="L82" s="17"/>
      <c r="M82" s="57"/>
      <c r="N82" s="57"/>
      <c r="O82" s="57"/>
      <c r="P82" s="57"/>
      <c r="Q82" s="57"/>
      <c r="R82" s="57"/>
      <c r="S82" s="57"/>
      <c r="T82" s="57"/>
      <c r="U82" s="50"/>
      <c r="V82" s="17"/>
      <c r="W82" s="17" t="s">
        <v>72</v>
      </c>
    </row>
    <row r="83" spans="1:23" s="4" customFormat="1" ht="15.75" x14ac:dyDescent="0.2">
      <c r="A83" s="121">
        <v>38</v>
      </c>
      <c r="C83" s="112" t="s">
        <v>81</v>
      </c>
      <c r="D83" s="115" t="s">
        <v>82</v>
      </c>
      <c r="E83" s="115">
        <v>5</v>
      </c>
      <c r="F83" s="115">
        <v>5</v>
      </c>
      <c r="G83" s="115">
        <v>5</v>
      </c>
      <c r="H83" s="19">
        <f>G83*30</f>
        <v>150</v>
      </c>
      <c r="I83" s="19">
        <f>G83*10-5</f>
        <v>45</v>
      </c>
      <c r="J83" s="19">
        <v>6</v>
      </c>
      <c r="K83" s="19">
        <f t="shared" ref="K83" si="23">H83-I83-J83-L83</f>
        <v>89</v>
      </c>
      <c r="L83" s="19">
        <v>10</v>
      </c>
      <c r="M83" s="8"/>
      <c r="N83" s="8"/>
      <c r="O83" s="8"/>
      <c r="Q83" s="51" t="s">
        <v>18</v>
      </c>
      <c r="R83" s="8"/>
      <c r="S83" s="8"/>
      <c r="T83" s="8"/>
      <c r="U83" s="19" t="s">
        <v>295</v>
      </c>
      <c r="V83" s="17" t="s">
        <v>8</v>
      </c>
      <c r="W83" s="14"/>
    </row>
    <row r="84" spans="1:23" s="4" customFormat="1" ht="15.75" x14ac:dyDescent="0.2">
      <c r="A84" s="115"/>
      <c r="B84" s="115" t="s">
        <v>318</v>
      </c>
      <c r="C84" s="117" t="s">
        <v>102</v>
      </c>
      <c r="D84" s="115"/>
      <c r="E84" s="117"/>
      <c r="F84" s="117"/>
      <c r="G84" s="117"/>
      <c r="H84" s="117"/>
      <c r="I84" s="60"/>
      <c r="J84" s="60"/>
      <c r="K84" s="19"/>
      <c r="L84" s="17"/>
      <c r="M84" s="24"/>
      <c r="N84" s="45"/>
      <c r="O84" s="10"/>
      <c r="P84" s="10"/>
      <c r="Q84" s="10"/>
      <c r="R84" s="10"/>
      <c r="S84" s="10"/>
      <c r="T84" s="10"/>
      <c r="U84" s="45"/>
      <c r="V84" s="31"/>
      <c r="W84" s="17" t="s">
        <v>72</v>
      </c>
    </row>
    <row r="85" spans="1:23" s="4" customFormat="1" ht="15.75" x14ac:dyDescent="0.2">
      <c r="A85" s="115"/>
      <c r="B85" s="12" t="s">
        <v>319</v>
      </c>
      <c r="C85" s="117" t="s">
        <v>161</v>
      </c>
      <c r="D85" s="115"/>
      <c r="E85" s="117"/>
      <c r="F85" s="117"/>
      <c r="G85" s="117"/>
      <c r="H85" s="117"/>
      <c r="I85" s="60"/>
      <c r="J85" s="60"/>
      <c r="K85" s="19"/>
      <c r="L85" s="17"/>
      <c r="M85" s="8"/>
      <c r="N85" s="8"/>
      <c r="O85" s="8"/>
      <c r="P85" s="8"/>
      <c r="Q85" s="8"/>
      <c r="R85" s="8"/>
      <c r="S85" s="8"/>
      <c r="T85" s="8"/>
      <c r="U85" s="45"/>
      <c r="V85" s="17"/>
      <c r="W85" s="17" t="s">
        <v>72</v>
      </c>
    </row>
    <row r="86" spans="1:23" s="4" customFormat="1" ht="15.75" x14ac:dyDescent="0.2">
      <c r="A86" s="58"/>
      <c r="B86" s="66" t="s">
        <v>104</v>
      </c>
      <c r="C86" s="64" t="s">
        <v>105</v>
      </c>
      <c r="D86" s="46"/>
      <c r="E86" s="59"/>
      <c r="F86" s="59">
        <f>F90+F87</f>
        <v>10</v>
      </c>
      <c r="G86" s="59">
        <f t="shared" ref="G86:L86" si="24">G90+G87</f>
        <v>10</v>
      </c>
      <c r="H86" s="59">
        <f t="shared" si="24"/>
        <v>300</v>
      </c>
      <c r="I86" s="59">
        <f t="shared" si="24"/>
        <v>90</v>
      </c>
      <c r="J86" s="59">
        <f t="shared" si="24"/>
        <v>12</v>
      </c>
      <c r="K86" s="59">
        <f t="shared" si="24"/>
        <v>178</v>
      </c>
      <c r="L86" s="59">
        <f t="shared" si="24"/>
        <v>20</v>
      </c>
      <c r="M86" s="53"/>
      <c r="N86" s="53"/>
      <c r="O86" s="16"/>
      <c r="P86" s="53">
        <v>5</v>
      </c>
      <c r="Q86" s="53"/>
      <c r="R86" s="53"/>
      <c r="S86" s="53">
        <v>5</v>
      </c>
      <c r="T86" s="53"/>
      <c r="U86" s="59"/>
      <c r="V86" s="17"/>
      <c r="W86" s="12"/>
    </row>
    <row r="87" spans="1:23" s="4" customFormat="1" ht="15.75" x14ac:dyDescent="0.2">
      <c r="A87" s="58">
        <v>39</v>
      </c>
      <c r="B87" s="66"/>
      <c r="C87" s="78" t="s">
        <v>81</v>
      </c>
      <c r="D87" s="115" t="s">
        <v>82</v>
      </c>
      <c r="E87" s="115">
        <v>4</v>
      </c>
      <c r="F87" s="115">
        <v>5</v>
      </c>
      <c r="G87" s="115">
        <v>5</v>
      </c>
      <c r="H87" s="19">
        <f>G87*30</f>
        <v>150</v>
      </c>
      <c r="I87" s="19">
        <f>G87*10-5</f>
        <v>45</v>
      </c>
      <c r="J87" s="19">
        <v>6</v>
      </c>
      <c r="K87" s="19">
        <f t="shared" ref="K87" si="25">H87-I87-J87-L87</f>
        <v>89</v>
      </c>
      <c r="L87" s="19">
        <v>10</v>
      </c>
      <c r="M87" s="51"/>
      <c r="N87" s="51"/>
      <c r="P87" s="51" t="s">
        <v>18</v>
      </c>
      <c r="Q87" s="51"/>
      <c r="R87" s="51"/>
      <c r="S87" s="51"/>
      <c r="T87" s="51"/>
      <c r="U87" s="19" t="s">
        <v>295</v>
      </c>
      <c r="V87" s="17" t="s">
        <v>8</v>
      </c>
      <c r="W87" s="14"/>
    </row>
    <row r="88" spans="1:23" s="4" customFormat="1" ht="15.75" x14ac:dyDescent="0.2">
      <c r="A88" s="58"/>
      <c r="B88" s="115" t="s">
        <v>320</v>
      </c>
      <c r="C88" s="117" t="s">
        <v>63</v>
      </c>
      <c r="D88" s="115"/>
      <c r="E88" s="59"/>
      <c r="F88" s="59"/>
      <c r="G88" s="59"/>
      <c r="H88" s="59"/>
      <c r="I88" s="59"/>
      <c r="J88" s="59"/>
      <c r="K88" s="59"/>
      <c r="L88" s="59"/>
      <c r="M88" s="53"/>
      <c r="N88" s="53"/>
      <c r="O88" s="16" t="s">
        <v>140</v>
      </c>
      <c r="P88" s="53"/>
      <c r="Q88" s="53"/>
      <c r="R88" s="53"/>
      <c r="S88" s="53"/>
      <c r="T88" s="53"/>
      <c r="U88" s="59"/>
      <c r="V88" s="17"/>
      <c r="W88" s="17" t="s">
        <v>72</v>
      </c>
    </row>
    <row r="89" spans="1:23" s="4" customFormat="1" ht="15.75" x14ac:dyDescent="0.2">
      <c r="A89" s="58"/>
      <c r="B89" s="115" t="s">
        <v>321</v>
      </c>
      <c r="C89" s="117" t="s">
        <v>278</v>
      </c>
      <c r="D89" s="115"/>
      <c r="E89" s="59"/>
      <c r="F89" s="59"/>
      <c r="G89" s="59"/>
      <c r="H89" s="59"/>
      <c r="I89" s="59"/>
      <c r="J89" s="59"/>
      <c r="K89" s="59"/>
      <c r="L89" s="59"/>
      <c r="M89" s="53"/>
      <c r="N89" s="53"/>
      <c r="O89" s="16"/>
      <c r="P89" s="53"/>
      <c r="Q89" s="53"/>
      <c r="R89" s="16"/>
      <c r="S89" s="53"/>
      <c r="T89" s="53"/>
      <c r="U89" s="59"/>
      <c r="V89" s="17"/>
      <c r="W89" s="17" t="s">
        <v>72</v>
      </c>
    </row>
    <row r="90" spans="1:23" s="4" customFormat="1" ht="15.75" x14ac:dyDescent="0.2">
      <c r="A90" s="115">
        <v>40</v>
      </c>
      <c r="B90" s="115"/>
      <c r="C90" s="78" t="s">
        <v>81</v>
      </c>
      <c r="D90" s="115" t="s">
        <v>95</v>
      </c>
      <c r="E90" s="115">
        <v>7</v>
      </c>
      <c r="F90" s="115">
        <v>5</v>
      </c>
      <c r="G90" s="115">
        <v>5</v>
      </c>
      <c r="H90" s="19">
        <f>G90*30</f>
        <v>150</v>
      </c>
      <c r="I90" s="19">
        <f>G90*10-5</f>
        <v>45</v>
      </c>
      <c r="J90" s="19">
        <v>6</v>
      </c>
      <c r="K90" s="19">
        <f t="shared" ref="K90" si="26">H90-I90-J90-L90</f>
        <v>89</v>
      </c>
      <c r="L90" s="19">
        <v>10</v>
      </c>
      <c r="M90" s="51"/>
      <c r="N90" s="51"/>
      <c r="O90" s="51"/>
      <c r="P90" s="43"/>
      <c r="Q90" s="43"/>
      <c r="R90" s="43"/>
      <c r="S90" s="51" t="s">
        <v>18</v>
      </c>
      <c r="T90" s="51"/>
      <c r="U90" s="19" t="s">
        <v>295</v>
      </c>
      <c r="V90" s="17" t="s">
        <v>8</v>
      </c>
      <c r="W90" s="14"/>
    </row>
    <row r="91" spans="1:23" s="4" customFormat="1" ht="47.25" x14ac:dyDescent="0.2">
      <c r="A91" s="115"/>
      <c r="B91" s="115" t="s">
        <v>288</v>
      </c>
      <c r="C91" s="117" t="s">
        <v>271</v>
      </c>
      <c r="D91" s="115"/>
      <c r="E91" s="115"/>
      <c r="F91" s="115"/>
      <c r="G91" s="115"/>
      <c r="H91" s="115"/>
      <c r="I91" s="60"/>
      <c r="J91" s="60"/>
      <c r="K91" s="19"/>
      <c r="L91" s="17"/>
      <c r="M91" s="51"/>
      <c r="N91" s="51"/>
      <c r="O91" s="51"/>
      <c r="P91" s="51"/>
      <c r="Q91" s="51"/>
      <c r="R91" s="51"/>
      <c r="S91" s="51"/>
      <c r="T91" s="51"/>
      <c r="U91" s="49"/>
      <c r="V91" s="31"/>
      <c r="W91" s="17" t="s">
        <v>72</v>
      </c>
    </row>
    <row r="92" spans="1:23" s="4" customFormat="1" ht="31.5" x14ac:dyDescent="0.2">
      <c r="A92" s="115"/>
      <c r="B92" s="115" t="s">
        <v>289</v>
      </c>
      <c r="C92" s="117" t="s">
        <v>245</v>
      </c>
      <c r="D92" s="115"/>
      <c r="E92" s="115"/>
      <c r="F92" s="115"/>
      <c r="G92" s="115"/>
      <c r="H92" s="115"/>
      <c r="I92" s="60"/>
      <c r="J92" s="60"/>
      <c r="K92" s="19"/>
      <c r="L92" s="17"/>
      <c r="M92" s="51"/>
      <c r="N92" s="51"/>
      <c r="O92" s="51"/>
      <c r="P92" s="51"/>
      <c r="Q92" s="51"/>
      <c r="R92" s="51"/>
      <c r="S92" s="51"/>
      <c r="T92" s="51"/>
      <c r="U92" s="49"/>
      <c r="V92" s="17"/>
      <c r="W92" s="17" t="s">
        <v>72</v>
      </c>
    </row>
    <row r="93" spans="1:23" s="4" customFormat="1" ht="31.5" x14ac:dyDescent="0.2">
      <c r="A93" s="58"/>
      <c r="B93" s="66" t="s">
        <v>110</v>
      </c>
      <c r="C93" s="64" t="s">
        <v>106</v>
      </c>
      <c r="D93" s="83"/>
      <c r="E93" s="69"/>
      <c r="F93" s="70">
        <f>F94+F95+F98+F104+F101</f>
        <v>26</v>
      </c>
      <c r="G93" s="70">
        <f t="shared" ref="G93:L93" si="27">G94+G95+G98+G104+G101</f>
        <v>26</v>
      </c>
      <c r="H93" s="70">
        <f t="shared" si="27"/>
        <v>780</v>
      </c>
      <c r="I93" s="70">
        <f t="shared" si="27"/>
        <v>165</v>
      </c>
      <c r="J93" s="70">
        <f t="shared" si="27"/>
        <v>24</v>
      </c>
      <c r="K93" s="70">
        <f t="shared" si="27"/>
        <v>318</v>
      </c>
      <c r="L93" s="70">
        <f t="shared" si="27"/>
        <v>33</v>
      </c>
      <c r="M93" s="69"/>
      <c r="N93" s="69"/>
      <c r="O93" s="70">
        <v>8</v>
      </c>
      <c r="P93" s="70"/>
      <c r="Q93" s="70">
        <v>5</v>
      </c>
      <c r="R93" s="70"/>
      <c r="S93" s="70">
        <v>5</v>
      </c>
      <c r="T93" s="70"/>
      <c r="U93" s="70"/>
      <c r="V93" s="12"/>
      <c r="W93" s="12"/>
    </row>
    <row r="94" spans="1:23" s="4" customFormat="1" ht="15.75" x14ac:dyDescent="0.2">
      <c r="A94" s="115">
        <v>41</v>
      </c>
      <c r="B94" s="115" t="s">
        <v>180</v>
      </c>
      <c r="C94" s="117" t="s">
        <v>107</v>
      </c>
      <c r="D94" s="115" t="s">
        <v>142</v>
      </c>
      <c r="E94" s="115">
        <v>5</v>
      </c>
      <c r="F94" s="115">
        <v>5</v>
      </c>
      <c r="G94" s="115">
        <v>5</v>
      </c>
      <c r="H94" s="19">
        <f>G94*30</f>
        <v>150</v>
      </c>
      <c r="I94" s="19">
        <f>G94*10-5</f>
        <v>45</v>
      </c>
      <c r="J94" s="19">
        <v>6</v>
      </c>
      <c r="K94" s="19">
        <f t="shared" ref="K94:K95" si="28">H94-I94-J94-L94</f>
        <v>89</v>
      </c>
      <c r="L94" s="19">
        <v>10</v>
      </c>
      <c r="M94" s="51"/>
      <c r="N94" s="51"/>
      <c r="O94" s="51"/>
      <c r="P94" s="51"/>
      <c r="Q94" s="51" t="s">
        <v>18</v>
      </c>
      <c r="R94" s="51"/>
      <c r="S94" s="51"/>
      <c r="T94" s="51"/>
      <c r="U94" s="19" t="s">
        <v>295</v>
      </c>
      <c r="V94" s="17" t="s">
        <v>8</v>
      </c>
      <c r="W94" s="17" t="s">
        <v>72</v>
      </c>
    </row>
    <row r="95" spans="1:23" s="4" customFormat="1" ht="15.75" x14ac:dyDescent="0.2">
      <c r="A95" s="115">
        <v>42</v>
      </c>
      <c r="B95" s="110"/>
      <c r="C95" s="78" t="s">
        <v>81</v>
      </c>
      <c r="D95" s="115" t="s">
        <v>82</v>
      </c>
      <c r="E95" s="115">
        <v>7</v>
      </c>
      <c r="F95" s="115">
        <v>5</v>
      </c>
      <c r="G95" s="115">
        <v>5</v>
      </c>
      <c r="H95" s="19">
        <f>G95*30</f>
        <v>150</v>
      </c>
      <c r="I95" s="19">
        <f>G95*10-5</f>
        <v>45</v>
      </c>
      <c r="J95" s="19">
        <v>6</v>
      </c>
      <c r="K95" s="19">
        <f t="shared" si="28"/>
        <v>89</v>
      </c>
      <c r="L95" s="19">
        <v>10</v>
      </c>
      <c r="M95" s="51"/>
      <c r="N95" s="51"/>
      <c r="O95" s="51"/>
      <c r="P95" s="51"/>
      <c r="Q95" s="51"/>
      <c r="R95" s="43"/>
      <c r="S95" s="51" t="s">
        <v>18</v>
      </c>
      <c r="T95" s="51"/>
      <c r="U95" s="19" t="s">
        <v>295</v>
      </c>
      <c r="V95" s="17" t="s">
        <v>8</v>
      </c>
      <c r="W95" s="14"/>
    </row>
    <row r="96" spans="1:23" s="4" customFormat="1" ht="15.75" x14ac:dyDescent="0.2">
      <c r="A96" s="115"/>
      <c r="B96" s="115" t="s">
        <v>322</v>
      </c>
      <c r="C96" s="117" t="s">
        <v>108</v>
      </c>
      <c r="D96" s="115"/>
      <c r="E96" s="115"/>
      <c r="F96" s="115"/>
      <c r="G96" s="115"/>
      <c r="H96" s="115"/>
      <c r="I96" s="68"/>
      <c r="J96" s="68"/>
      <c r="K96" s="19"/>
      <c r="L96" s="19"/>
      <c r="M96" s="71"/>
      <c r="N96" s="71"/>
      <c r="O96" s="71"/>
      <c r="P96" s="71"/>
      <c r="Q96" s="62"/>
      <c r="R96" s="62"/>
      <c r="S96" s="62"/>
      <c r="T96" s="62"/>
      <c r="U96" s="71"/>
      <c r="V96" s="31"/>
      <c r="W96" s="17" t="s">
        <v>72</v>
      </c>
    </row>
    <row r="97" spans="1:23" s="4" customFormat="1" ht="15.75" x14ac:dyDescent="0.2">
      <c r="A97" s="115"/>
      <c r="B97" s="115" t="s">
        <v>323</v>
      </c>
      <c r="C97" s="117" t="s">
        <v>109</v>
      </c>
      <c r="D97" s="115"/>
      <c r="E97" s="115"/>
      <c r="F97" s="115"/>
      <c r="G97" s="115"/>
      <c r="H97" s="115"/>
      <c r="I97" s="12"/>
      <c r="J97" s="12"/>
      <c r="K97" s="19"/>
      <c r="L97" s="19"/>
      <c r="M97" s="30"/>
      <c r="N97" s="30"/>
      <c r="O97" s="30"/>
      <c r="P97" s="30"/>
      <c r="Q97" s="12"/>
      <c r="R97" s="12"/>
      <c r="S97" s="12"/>
      <c r="T97" s="12"/>
      <c r="U97" s="30"/>
      <c r="V97" s="17"/>
      <c r="W97" s="17" t="s">
        <v>72</v>
      </c>
    </row>
    <row r="98" spans="1:23" s="4" customFormat="1" ht="15.75" x14ac:dyDescent="0.2">
      <c r="A98" s="115">
        <v>43</v>
      </c>
      <c r="B98" s="110"/>
      <c r="C98" s="78" t="s">
        <v>81</v>
      </c>
      <c r="D98" s="115" t="s">
        <v>82</v>
      </c>
      <c r="E98" s="115">
        <v>3</v>
      </c>
      <c r="F98" s="115">
        <v>3</v>
      </c>
      <c r="G98" s="115">
        <v>3</v>
      </c>
      <c r="H98" s="19">
        <f>G98*30</f>
        <v>90</v>
      </c>
      <c r="I98" s="19">
        <f>G98*10</f>
        <v>30</v>
      </c>
      <c r="J98" s="19">
        <v>6</v>
      </c>
      <c r="K98" s="19">
        <f t="shared" ref="K98" si="29">H98-I98-J98-L98</f>
        <v>51</v>
      </c>
      <c r="L98" s="19">
        <v>3</v>
      </c>
      <c r="M98" s="51"/>
      <c r="N98" s="51"/>
      <c r="O98" s="51" t="s">
        <v>129</v>
      </c>
      <c r="Q98" s="43"/>
      <c r="S98" s="51"/>
      <c r="T98" s="51"/>
      <c r="U98" s="19" t="s">
        <v>296</v>
      </c>
      <c r="V98" s="17" t="s">
        <v>8</v>
      </c>
      <c r="W98" s="14"/>
    </row>
    <row r="99" spans="1:23" s="4" customFormat="1" ht="31.5" x14ac:dyDescent="0.2">
      <c r="A99" s="115"/>
      <c r="B99" s="119" t="s">
        <v>324</v>
      </c>
      <c r="C99" s="117" t="s">
        <v>277</v>
      </c>
      <c r="D99" s="115"/>
      <c r="E99" s="110"/>
      <c r="F99" s="115"/>
      <c r="G99" s="115"/>
      <c r="H99" s="115"/>
      <c r="I99" s="68"/>
      <c r="J99" s="68"/>
      <c r="K99" s="19"/>
      <c r="L99" s="19"/>
      <c r="M99" s="51"/>
      <c r="N99" s="51"/>
      <c r="O99" s="51"/>
      <c r="P99" s="51"/>
      <c r="Q99" s="51"/>
      <c r="R99" s="51"/>
      <c r="S99" s="51"/>
      <c r="T99" s="51"/>
      <c r="U99" s="49"/>
      <c r="V99" s="31"/>
      <c r="W99" s="17" t="s">
        <v>72</v>
      </c>
    </row>
    <row r="100" spans="1:23" s="4" customFormat="1" ht="15.75" x14ac:dyDescent="0.2">
      <c r="A100" s="115"/>
      <c r="B100" s="12" t="s">
        <v>325</v>
      </c>
      <c r="C100" s="108" t="s">
        <v>301</v>
      </c>
      <c r="D100" s="115"/>
      <c r="E100" s="110"/>
      <c r="F100" s="115"/>
      <c r="G100" s="115"/>
      <c r="H100" s="115"/>
      <c r="I100" s="68"/>
      <c r="J100" s="68"/>
      <c r="K100" s="19"/>
      <c r="L100" s="19"/>
      <c r="M100" s="51"/>
      <c r="N100" s="51"/>
      <c r="O100" s="51"/>
      <c r="P100" s="51"/>
      <c r="Q100" s="51"/>
      <c r="R100" s="51"/>
      <c r="S100" s="51"/>
      <c r="T100" s="51"/>
      <c r="U100" s="49"/>
      <c r="V100" s="17"/>
      <c r="W100" s="17" t="s">
        <v>72</v>
      </c>
    </row>
    <row r="101" spans="1:23" s="4" customFormat="1" ht="15.75" x14ac:dyDescent="0.2">
      <c r="A101" s="72">
        <v>44</v>
      </c>
      <c r="B101" s="128"/>
      <c r="C101" s="129" t="s">
        <v>81</v>
      </c>
      <c r="D101" s="127" t="s">
        <v>82</v>
      </c>
      <c r="E101" s="49">
        <v>3</v>
      </c>
      <c r="F101" s="127">
        <v>5</v>
      </c>
      <c r="G101" s="127">
        <v>5</v>
      </c>
      <c r="H101" s="13">
        <f>G101*30</f>
        <v>150</v>
      </c>
      <c r="I101" s="13">
        <f>G101*10-5</f>
        <v>45</v>
      </c>
      <c r="J101" s="13">
        <v>6</v>
      </c>
      <c r="K101" s="13">
        <f>H101-I101-J101-L101</f>
        <v>89</v>
      </c>
      <c r="L101" s="13">
        <v>10</v>
      </c>
      <c r="M101" s="51"/>
      <c r="N101" s="51"/>
      <c r="O101" s="51" t="s">
        <v>18</v>
      </c>
      <c r="Q101" s="51"/>
      <c r="R101" s="51"/>
      <c r="S101" s="51"/>
      <c r="T101" s="51"/>
      <c r="U101" s="19" t="s">
        <v>295</v>
      </c>
      <c r="V101" s="17" t="s">
        <v>8</v>
      </c>
      <c r="W101" s="14"/>
    </row>
    <row r="102" spans="1:23" s="4" customFormat="1" ht="15.75" x14ac:dyDescent="0.2">
      <c r="A102" s="72"/>
      <c r="B102" s="49" t="s">
        <v>326</v>
      </c>
      <c r="C102" s="130" t="s">
        <v>304</v>
      </c>
      <c r="D102" s="49"/>
      <c r="E102" s="128"/>
      <c r="F102" s="127"/>
      <c r="G102" s="127"/>
      <c r="H102" s="127"/>
      <c r="I102" s="68"/>
      <c r="J102" s="68"/>
      <c r="K102" s="13"/>
      <c r="L102" s="13"/>
      <c r="M102" s="51"/>
      <c r="N102" s="51"/>
      <c r="O102" s="51"/>
      <c r="P102" s="51"/>
      <c r="Q102" s="51"/>
      <c r="R102" s="51"/>
      <c r="S102" s="51"/>
      <c r="T102" s="51"/>
      <c r="U102" s="49"/>
      <c r="V102" s="31"/>
      <c r="W102" s="17" t="s">
        <v>72</v>
      </c>
    </row>
    <row r="103" spans="1:23" s="4" customFormat="1" ht="15.75" x14ac:dyDescent="0.2">
      <c r="A103" s="72"/>
      <c r="B103" s="49" t="s">
        <v>327</v>
      </c>
      <c r="C103" s="130" t="s">
        <v>305</v>
      </c>
      <c r="D103" s="49"/>
      <c r="E103" s="128"/>
      <c r="F103" s="127"/>
      <c r="G103" s="127"/>
      <c r="H103" s="127"/>
      <c r="I103" s="68"/>
      <c r="J103" s="68"/>
      <c r="K103" s="13"/>
      <c r="L103" s="13"/>
      <c r="M103" s="51"/>
      <c r="N103" s="51"/>
      <c r="O103" s="51"/>
      <c r="P103" s="51"/>
      <c r="Q103" s="51"/>
      <c r="R103" s="51"/>
      <c r="S103" s="51"/>
      <c r="T103" s="51"/>
      <c r="U103" s="49"/>
      <c r="V103" s="17"/>
      <c r="W103" s="17" t="s">
        <v>72</v>
      </c>
    </row>
    <row r="104" spans="1:23" s="4" customFormat="1" ht="31.5" x14ac:dyDescent="0.2">
      <c r="A104" s="72">
        <v>45</v>
      </c>
      <c r="B104" s="115" t="s">
        <v>184</v>
      </c>
      <c r="C104" s="117" t="s">
        <v>9</v>
      </c>
      <c r="D104" s="115" t="s">
        <v>155</v>
      </c>
      <c r="E104" s="12">
        <v>8</v>
      </c>
      <c r="F104" s="12">
        <v>8</v>
      </c>
      <c r="G104" s="12">
        <v>8</v>
      </c>
      <c r="H104" s="12">
        <f>G104*30</f>
        <v>240</v>
      </c>
      <c r="I104" s="17"/>
      <c r="J104" s="17"/>
      <c r="K104" s="17"/>
      <c r="L104" s="18"/>
      <c r="M104" s="30"/>
      <c r="N104" s="5"/>
      <c r="O104" s="5"/>
      <c r="P104" s="5"/>
      <c r="Q104" s="5"/>
      <c r="R104" s="5"/>
      <c r="S104" s="5"/>
      <c r="T104" s="5" t="s">
        <v>156</v>
      </c>
      <c r="U104" s="30" t="s">
        <v>224</v>
      </c>
      <c r="V104" s="5" t="s">
        <v>136</v>
      </c>
      <c r="W104" s="17" t="s">
        <v>72</v>
      </c>
    </row>
    <row r="105" spans="1:23" s="4" customFormat="1" ht="31.5" x14ac:dyDescent="0.2">
      <c r="A105" s="117"/>
      <c r="B105" s="7" t="s">
        <v>116</v>
      </c>
      <c r="C105" s="78" t="s">
        <v>190</v>
      </c>
      <c r="D105" s="7"/>
      <c r="E105" s="7"/>
      <c r="F105" s="7">
        <f>F106+F109+F112+F116+F115</f>
        <v>22</v>
      </c>
      <c r="G105" s="7">
        <f t="shared" ref="G105:L105" si="30">G106+G109+G112+G116+G115</f>
        <v>22</v>
      </c>
      <c r="H105" s="7">
        <f t="shared" si="30"/>
        <v>660</v>
      </c>
      <c r="I105" s="7">
        <f t="shared" si="30"/>
        <v>150</v>
      </c>
      <c r="J105" s="7">
        <f t="shared" si="30"/>
        <v>24</v>
      </c>
      <c r="K105" s="7">
        <f t="shared" si="30"/>
        <v>309</v>
      </c>
      <c r="L105" s="7">
        <f t="shared" si="30"/>
        <v>27</v>
      </c>
      <c r="M105" s="73"/>
      <c r="N105" s="73"/>
      <c r="O105" s="11"/>
      <c r="P105" s="11"/>
      <c r="Q105" s="73"/>
      <c r="R105" s="11">
        <v>7</v>
      </c>
      <c r="S105" s="73">
        <v>10</v>
      </c>
      <c r="T105" s="73"/>
      <c r="U105" s="11"/>
      <c r="V105" s="18"/>
      <c r="W105" s="18"/>
    </row>
    <row r="106" spans="1:23" s="4" customFormat="1" ht="15.75" x14ac:dyDescent="0.2">
      <c r="A106" s="115">
        <v>46</v>
      </c>
      <c r="B106" s="110"/>
      <c r="C106" s="78" t="s">
        <v>81</v>
      </c>
      <c r="D106" s="115" t="s">
        <v>82</v>
      </c>
      <c r="E106" s="115">
        <v>6</v>
      </c>
      <c r="F106" s="115">
        <v>3</v>
      </c>
      <c r="G106" s="115">
        <v>3</v>
      </c>
      <c r="H106" s="19">
        <f>G106*30</f>
        <v>90</v>
      </c>
      <c r="I106" s="19">
        <f>G106*10</f>
        <v>30</v>
      </c>
      <c r="J106" s="19">
        <v>6</v>
      </c>
      <c r="K106" s="19">
        <f t="shared" ref="K106" si="31">H106-I106-J106-L106</f>
        <v>51</v>
      </c>
      <c r="L106" s="19">
        <v>3</v>
      </c>
      <c r="M106" s="51"/>
      <c r="N106" s="51"/>
      <c r="O106" s="51"/>
      <c r="P106" s="43"/>
      <c r="Q106" s="43"/>
      <c r="R106" s="51" t="s">
        <v>129</v>
      </c>
      <c r="S106" s="51"/>
      <c r="T106" s="43"/>
      <c r="U106" s="19" t="s">
        <v>296</v>
      </c>
      <c r="V106" s="17" t="s">
        <v>8</v>
      </c>
      <c r="W106" s="14"/>
    </row>
    <row r="107" spans="1:23" s="4" customFormat="1" ht="31.5" x14ac:dyDescent="0.2">
      <c r="A107" s="115"/>
      <c r="B107" s="17" t="s">
        <v>276</v>
      </c>
      <c r="C107" s="118" t="s">
        <v>273</v>
      </c>
      <c r="D107" s="115"/>
      <c r="E107" s="115"/>
      <c r="F107" s="115"/>
      <c r="G107" s="115"/>
      <c r="H107" s="115"/>
      <c r="I107" s="68"/>
      <c r="J107" s="68"/>
      <c r="K107" s="19"/>
      <c r="L107" s="12"/>
      <c r="M107" s="51"/>
      <c r="N107" s="51"/>
      <c r="O107" s="51"/>
      <c r="P107" s="51"/>
      <c r="Q107" s="51"/>
      <c r="R107" s="51"/>
      <c r="S107" s="51"/>
      <c r="T107" s="51"/>
      <c r="U107" s="49"/>
      <c r="V107" s="31"/>
      <c r="W107" s="17" t="s">
        <v>72</v>
      </c>
    </row>
    <row r="108" spans="1:23" s="4" customFormat="1" ht="15.75" x14ac:dyDescent="0.2">
      <c r="A108" s="115"/>
      <c r="B108" s="12" t="s">
        <v>303</v>
      </c>
      <c r="C108" s="126" t="s">
        <v>302</v>
      </c>
      <c r="D108" s="115"/>
      <c r="E108" s="115"/>
      <c r="F108" s="115"/>
      <c r="G108" s="115"/>
      <c r="H108" s="115"/>
      <c r="I108" s="68"/>
      <c r="J108" s="68"/>
      <c r="K108" s="19"/>
      <c r="L108" s="12"/>
      <c r="M108" s="51"/>
      <c r="N108" s="51"/>
      <c r="O108" s="51"/>
      <c r="P108" s="51"/>
      <c r="Q108" s="51"/>
      <c r="R108" s="51"/>
      <c r="S108" s="51"/>
      <c r="T108" s="51"/>
      <c r="U108" s="49"/>
      <c r="V108" s="17"/>
      <c r="W108" s="17" t="s">
        <v>72</v>
      </c>
    </row>
    <row r="109" spans="1:23" s="4" customFormat="1" ht="15.75" x14ac:dyDescent="0.2">
      <c r="A109" s="115">
        <v>47</v>
      </c>
      <c r="B109" s="115"/>
      <c r="C109" s="78" t="s">
        <v>81</v>
      </c>
      <c r="D109" s="115" t="s">
        <v>95</v>
      </c>
      <c r="E109" s="115">
        <v>6</v>
      </c>
      <c r="F109" s="115">
        <v>4</v>
      </c>
      <c r="G109" s="115">
        <v>4</v>
      </c>
      <c r="H109" s="19">
        <f>G109*30</f>
        <v>120</v>
      </c>
      <c r="I109" s="19">
        <f>G109*10-10</f>
        <v>30</v>
      </c>
      <c r="J109" s="19">
        <v>6</v>
      </c>
      <c r="K109" s="19">
        <f t="shared" ref="K109" si="32">H109-I109-J109-L109</f>
        <v>80</v>
      </c>
      <c r="L109" s="19">
        <v>4</v>
      </c>
      <c r="M109" s="51"/>
      <c r="N109" s="51"/>
      <c r="O109" s="51"/>
      <c r="P109" s="51"/>
      <c r="Q109" s="51"/>
      <c r="R109" s="51" t="s">
        <v>129</v>
      </c>
      <c r="S109" s="51"/>
      <c r="T109" s="51"/>
      <c r="U109" s="19" t="s">
        <v>295</v>
      </c>
      <c r="V109" s="17" t="s">
        <v>8</v>
      </c>
      <c r="W109" s="14"/>
    </row>
    <row r="110" spans="1:23" s="4" customFormat="1" ht="15.75" x14ac:dyDescent="0.2">
      <c r="A110" s="115"/>
      <c r="B110" s="115" t="s">
        <v>265</v>
      </c>
      <c r="C110" s="117" t="s">
        <v>111</v>
      </c>
      <c r="D110" s="115"/>
      <c r="E110" s="115"/>
      <c r="F110" s="115"/>
      <c r="G110" s="115"/>
      <c r="H110" s="115"/>
      <c r="I110" s="68"/>
      <c r="J110" s="68"/>
      <c r="K110" s="19"/>
      <c r="L110" s="12"/>
      <c r="M110" s="51"/>
      <c r="N110" s="51"/>
      <c r="O110" s="51"/>
      <c r="P110" s="51"/>
      <c r="Q110" s="51"/>
      <c r="R110" s="51"/>
      <c r="S110" s="51"/>
      <c r="T110" s="51"/>
      <c r="U110" s="49"/>
      <c r="V110" s="31"/>
      <c r="W110" s="17" t="s">
        <v>72</v>
      </c>
    </row>
    <row r="111" spans="1:23" s="4" customFormat="1" ht="15.75" x14ac:dyDescent="0.2">
      <c r="A111" s="115"/>
      <c r="B111" s="115" t="s">
        <v>266</v>
      </c>
      <c r="C111" s="117" t="s">
        <v>112</v>
      </c>
      <c r="D111" s="115"/>
      <c r="E111" s="115"/>
      <c r="F111" s="115"/>
      <c r="G111" s="115"/>
      <c r="H111" s="115"/>
      <c r="I111" s="68"/>
      <c r="J111" s="68"/>
      <c r="K111" s="19"/>
      <c r="L111" s="12"/>
      <c r="M111" s="51"/>
      <c r="N111" s="51"/>
      <c r="O111" s="51"/>
      <c r="P111" s="51"/>
      <c r="Q111" s="51"/>
      <c r="R111" s="51"/>
      <c r="S111" s="51"/>
      <c r="T111" s="51"/>
      <c r="U111" s="49"/>
      <c r="V111" s="17"/>
      <c r="W111" s="17" t="s">
        <v>72</v>
      </c>
    </row>
    <row r="112" spans="1:23" s="4" customFormat="1" ht="15.75" x14ac:dyDescent="0.2">
      <c r="A112" s="115">
        <v>48</v>
      </c>
      <c r="B112" s="110"/>
      <c r="C112" s="78" t="s">
        <v>81</v>
      </c>
      <c r="D112" s="115" t="s">
        <v>95</v>
      </c>
      <c r="E112" s="115">
        <v>7</v>
      </c>
      <c r="F112" s="115">
        <v>5</v>
      </c>
      <c r="G112" s="115">
        <v>5</v>
      </c>
      <c r="H112" s="19">
        <f>G112*30</f>
        <v>150</v>
      </c>
      <c r="I112" s="19">
        <f>G112*10-5</f>
        <v>45</v>
      </c>
      <c r="J112" s="19">
        <v>6</v>
      </c>
      <c r="K112" s="19">
        <f t="shared" ref="K112" si="33">H112-I112-J112-L112</f>
        <v>89</v>
      </c>
      <c r="L112" s="19">
        <v>10</v>
      </c>
      <c r="M112" s="51"/>
      <c r="N112" s="51"/>
      <c r="O112" s="51"/>
      <c r="P112" s="51"/>
      <c r="Q112" s="51"/>
      <c r="S112" s="51" t="s">
        <v>18</v>
      </c>
      <c r="T112" s="51"/>
      <c r="U112" s="19" t="s">
        <v>295</v>
      </c>
      <c r="V112" s="17" t="s">
        <v>8</v>
      </c>
      <c r="W112" s="14"/>
    </row>
    <row r="113" spans="1:23" s="4" customFormat="1" ht="15.75" x14ac:dyDescent="0.2">
      <c r="A113" s="115"/>
      <c r="B113" s="115" t="s">
        <v>267</v>
      </c>
      <c r="C113" s="117" t="s">
        <v>113</v>
      </c>
      <c r="D113" s="115"/>
      <c r="E113" s="110"/>
      <c r="F113" s="115"/>
      <c r="G113" s="115"/>
      <c r="H113" s="115"/>
      <c r="I113" s="68"/>
      <c r="J113" s="68"/>
      <c r="K113" s="12"/>
      <c r="L113" s="12"/>
      <c r="M113" s="51"/>
      <c r="N113" s="51"/>
      <c r="O113" s="51"/>
      <c r="P113" s="51"/>
      <c r="Q113" s="51"/>
      <c r="R113" s="51"/>
      <c r="S113" s="51"/>
      <c r="T113" s="51"/>
      <c r="U113" s="49"/>
      <c r="V113" s="31"/>
      <c r="W113" s="17" t="s">
        <v>72</v>
      </c>
    </row>
    <row r="114" spans="1:23" s="4" customFormat="1" ht="31.5" x14ac:dyDescent="0.2">
      <c r="A114" s="115"/>
      <c r="B114" s="115" t="s">
        <v>268</v>
      </c>
      <c r="C114" s="117" t="s">
        <v>114</v>
      </c>
      <c r="D114" s="115"/>
      <c r="E114" s="110"/>
      <c r="F114" s="115"/>
      <c r="G114" s="115"/>
      <c r="H114" s="115"/>
      <c r="I114" s="68"/>
      <c r="J114" s="68"/>
      <c r="K114" s="12"/>
      <c r="L114" s="12"/>
      <c r="M114" s="51"/>
      <c r="N114" s="51"/>
      <c r="O114" s="51"/>
      <c r="P114" s="51"/>
      <c r="Q114" s="51"/>
      <c r="R114" s="51"/>
      <c r="S114" s="51"/>
      <c r="T114" s="51"/>
      <c r="U114" s="49"/>
      <c r="V114" s="17"/>
      <c r="W114" s="17" t="s">
        <v>72</v>
      </c>
    </row>
    <row r="115" spans="1:23" s="4" customFormat="1" ht="31.5" x14ac:dyDescent="0.2">
      <c r="A115" s="115">
        <v>49</v>
      </c>
      <c r="B115" s="115" t="s">
        <v>181</v>
      </c>
      <c r="C115" s="117" t="s">
        <v>187</v>
      </c>
      <c r="D115" s="115" t="s">
        <v>142</v>
      </c>
      <c r="E115" s="12">
        <v>6</v>
      </c>
      <c r="F115" s="12">
        <v>5</v>
      </c>
      <c r="G115" s="12">
        <v>5</v>
      </c>
      <c r="H115" s="12">
        <f>G115*30</f>
        <v>150</v>
      </c>
      <c r="I115" s="17"/>
      <c r="J115" s="17"/>
      <c r="K115" s="17"/>
      <c r="L115" s="18"/>
      <c r="M115" s="30"/>
      <c r="N115" s="5"/>
      <c r="O115" s="5"/>
      <c r="P115" s="5"/>
      <c r="Q115" s="5"/>
      <c r="R115" s="5" t="s">
        <v>10</v>
      </c>
      <c r="S115" s="5"/>
      <c r="T115" s="5"/>
      <c r="U115" s="30" t="s">
        <v>224</v>
      </c>
      <c r="V115" s="5" t="s">
        <v>136</v>
      </c>
      <c r="W115" s="17" t="s">
        <v>72</v>
      </c>
    </row>
    <row r="116" spans="1:23" s="4" customFormat="1" ht="15.75" x14ac:dyDescent="0.2">
      <c r="A116" s="115">
        <v>50</v>
      </c>
      <c r="B116" s="115"/>
      <c r="C116" s="78" t="s">
        <v>81</v>
      </c>
      <c r="D116" s="115" t="s">
        <v>95</v>
      </c>
      <c r="E116" s="115">
        <v>7</v>
      </c>
      <c r="F116" s="115">
        <v>5</v>
      </c>
      <c r="G116" s="115">
        <v>5</v>
      </c>
      <c r="H116" s="19">
        <f>G116*30</f>
        <v>150</v>
      </c>
      <c r="I116" s="19">
        <f>G116*10-5</f>
        <v>45</v>
      </c>
      <c r="J116" s="19">
        <v>6</v>
      </c>
      <c r="K116" s="19">
        <f t="shared" ref="K116" si="34">H116-I116-J116-L116</f>
        <v>89</v>
      </c>
      <c r="L116" s="19">
        <v>10</v>
      </c>
      <c r="M116" s="51"/>
      <c r="N116" s="51"/>
      <c r="O116" s="51"/>
      <c r="P116" s="51"/>
      <c r="Q116" s="51"/>
      <c r="R116" s="51"/>
      <c r="S116" s="51" t="s">
        <v>18</v>
      </c>
      <c r="T116" s="51"/>
      <c r="U116" s="19" t="s">
        <v>295</v>
      </c>
      <c r="V116" s="17" t="s">
        <v>8</v>
      </c>
      <c r="W116" s="14"/>
    </row>
    <row r="117" spans="1:23" s="4" customFormat="1" ht="31.5" x14ac:dyDescent="0.2">
      <c r="A117" s="115"/>
      <c r="B117" s="115" t="s">
        <v>269</v>
      </c>
      <c r="C117" s="117" t="s">
        <v>115</v>
      </c>
      <c r="D117" s="115"/>
      <c r="E117" s="110"/>
      <c r="F117" s="115"/>
      <c r="G117" s="115"/>
      <c r="H117" s="115"/>
      <c r="I117" s="68"/>
      <c r="J117" s="68"/>
      <c r="K117" s="12"/>
      <c r="L117" s="12"/>
      <c r="M117" s="51"/>
      <c r="N117" s="51"/>
      <c r="O117" s="51"/>
      <c r="P117" s="51"/>
      <c r="Q117" s="51"/>
      <c r="R117" s="51"/>
      <c r="S117" s="51"/>
      <c r="T117" s="51"/>
      <c r="U117" s="49"/>
      <c r="V117" s="31"/>
      <c r="W117" s="17" t="s">
        <v>72</v>
      </c>
    </row>
    <row r="118" spans="1:23" s="4" customFormat="1" ht="15.75" x14ac:dyDescent="0.2">
      <c r="A118" s="115"/>
      <c r="B118" s="115" t="s">
        <v>270</v>
      </c>
      <c r="C118" s="30" t="s">
        <v>166</v>
      </c>
      <c r="D118" s="115"/>
      <c r="E118" s="110"/>
      <c r="F118" s="115"/>
      <c r="G118" s="115"/>
      <c r="H118" s="115"/>
      <c r="I118" s="68"/>
      <c r="J118" s="68"/>
      <c r="K118" s="12"/>
      <c r="L118" s="12"/>
      <c r="M118" s="51"/>
      <c r="N118" s="51"/>
      <c r="O118" s="51"/>
      <c r="P118" s="51"/>
      <c r="Q118" s="51"/>
      <c r="R118" s="51"/>
      <c r="S118" s="51"/>
      <c r="T118" s="51"/>
      <c r="U118" s="49"/>
      <c r="V118" s="17"/>
      <c r="W118" s="17" t="s">
        <v>72</v>
      </c>
    </row>
    <row r="119" spans="1:23" s="4" customFormat="1" ht="15.75" x14ac:dyDescent="0.2">
      <c r="A119" s="61"/>
      <c r="B119" s="109" t="s">
        <v>228</v>
      </c>
      <c r="C119" s="74" t="s">
        <v>19</v>
      </c>
      <c r="D119" s="115"/>
      <c r="E119" s="17"/>
      <c r="F119" s="18">
        <f>F122+F123+F121</f>
        <v>15</v>
      </c>
      <c r="G119" s="18">
        <f t="shared" ref="G119:L119" si="35">G122+G123+G121</f>
        <v>15</v>
      </c>
      <c r="H119" s="18">
        <f t="shared" si="35"/>
        <v>450</v>
      </c>
      <c r="I119" s="18">
        <f t="shared" si="35"/>
        <v>135</v>
      </c>
      <c r="J119" s="18">
        <f t="shared" si="35"/>
        <v>18</v>
      </c>
      <c r="K119" s="18">
        <f t="shared" si="35"/>
        <v>267</v>
      </c>
      <c r="L119" s="18">
        <f t="shared" si="35"/>
        <v>30</v>
      </c>
      <c r="M119" s="16"/>
      <c r="N119" s="16"/>
      <c r="O119" s="16"/>
      <c r="P119" s="16"/>
      <c r="Q119" s="16">
        <v>5</v>
      </c>
      <c r="R119" s="16">
        <v>5</v>
      </c>
      <c r="S119" s="16">
        <v>5</v>
      </c>
      <c r="T119" s="16"/>
      <c r="U119" s="18"/>
      <c r="V119" s="17"/>
      <c r="W119" s="12"/>
    </row>
    <row r="120" spans="1:23" s="4" customFormat="1" ht="15.75" x14ac:dyDescent="0.2">
      <c r="A120" s="12"/>
      <c r="B120" s="122" t="s">
        <v>229</v>
      </c>
      <c r="C120" s="78" t="s">
        <v>117</v>
      </c>
      <c r="D120" s="83"/>
      <c r="E120" s="61"/>
      <c r="F120" s="61"/>
      <c r="G120" s="61"/>
      <c r="H120" s="61"/>
      <c r="I120" s="19"/>
      <c r="J120" s="19"/>
      <c r="K120" s="12"/>
      <c r="L120" s="12"/>
      <c r="M120" s="63"/>
      <c r="N120" s="63"/>
      <c r="O120" s="63"/>
      <c r="P120" s="63"/>
      <c r="Q120" s="63"/>
      <c r="R120" s="63"/>
      <c r="S120" s="63"/>
      <c r="T120" s="63"/>
      <c r="U120" s="63"/>
      <c r="V120" s="22"/>
      <c r="W120" s="22"/>
    </row>
    <row r="121" spans="1:23" s="4" customFormat="1" ht="15.75" x14ac:dyDescent="0.2">
      <c r="A121" s="115" t="s">
        <v>246</v>
      </c>
      <c r="B121" s="115" t="s">
        <v>247</v>
      </c>
      <c r="C121" s="117" t="s">
        <v>248</v>
      </c>
      <c r="D121" s="115" t="s">
        <v>95</v>
      </c>
      <c r="E121" s="115">
        <v>5</v>
      </c>
      <c r="F121" s="115">
        <v>5</v>
      </c>
      <c r="G121" s="115">
        <v>5</v>
      </c>
      <c r="H121" s="19">
        <f>G121*30</f>
        <v>150</v>
      </c>
      <c r="I121" s="19">
        <f>G121*10-5</f>
        <v>45</v>
      </c>
      <c r="J121" s="19">
        <v>6</v>
      </c>
      <c r="K121" s="19">
        <f t="shared" ref="K121:K123" si="36">H121-I121-J121-L121</f>
        <v>89</v>
      </c>
      <c r="L121" s="19">
        <v>10</v>
      </c>
      <c r="M121" s="51"/>
      <c r="N121" s="51"/>
      <c r="O121" s="51"/>
      <c r="P121" s="51"/>
      <c r="Q121" s="51" t="s">
        <v>18</v>
      </c>
      <c r="R121" s="51"/>
      <c r="S121" s="51"/>
      <c r="T121" s="51"/>
      <c r="U121" s="19" t="s">
        <v>295</v>
      </c>
      <c r="V121" s="17" t="s">
        <v>8</v>
      </c>
      <c r="W121" s="17" t="s">
        <v>72</v>
      </c>
    </row>
    <row r="122" spans="1:23" s="4" customFormat="1" ht="31.5" x14ac:dyDescent="0.2">
      <c r="A122" s="115" t="s">
        <v>171</v>
      </c>
      <c r="B122" s="115" t="s">
        <v>118</v>
      </c>
      <c r="C122" s="117" t="s">
        <v>119</v>
      </c>
      <c r="D122" s="115" t="s">
        <v>95</v>
      </c>
      <c r="E122" s="115">
        <v>6</v>
      </c>
      <c r="F122" s="115">
        <v>5</v>
      </c>
      <c r="G122" s="115">
        <v>5</v>
      </c>
      <c r="H122" s="19">
        <f>G122*30</f>
        <v>150</v>
      </c>
      <c r="I122" s="19">
        <f>G122*10-5</f>
        <v>45</v>
      </c>
      <c r="J122" s="19">
        <v>6</v>
      </c>
      <c r="K122" s="19">
        <f t="shared" si="36"/>
        <v>89</v>
      </c>
      <c r="L122" s="19">
        <v>10</v>
      </c>
      <c r="M122" s="51"/>
      <c r="N122" s="51"/>
      <c r="O122" s="51"/>
      <c r="P122" s="51"/>
      <c r="Q122" s="51"/>
      <c r="R122" s="51" t="s">
        <v>18</v>
      </c>
      <c r="S122" s="51"/>
      <c r="T122" s="51"/>
      <c r="U122" s="19" t="s">
        <v>295</v>
      </c>
      <c r="V122" s="17" t="s">
        <v>8</v>
      </c>
      <c r="W122" s="17" t="s">
        <v>72</v>
      </c>
    </row>
    <row r="123" spans="1:23" s="4" customFormat="1" ht="15.75" x14ac:dyDescent="0.2">
      <c r="A123" s="72" t="s">
        <v>172</v>
      </c>
      <c r="B123" s="72" t="s">
        <v>167</v>
      </c>
      <c r="C123" s="111" t="s">
        <v>120</v>
      </c>
      <c r="D123" s="72" t="s">
        <v>95</v>
      </c>
      <c r="E123" s="72">
        <v>7</v>
      </c>
      <c r="F123" s="72">
        <v>5</v>
      </c>
      <c r="G123" s="72">
        <v>5</v>
      </c>
      <c r="H123" s="19">
        <f>G123*30</f>
        <v>150</v>
      </c>
      <c r="I123" s="19">
        <f>G123*10-5</f>
        <v>45</v>
      </c>
      <c r="J123" s="19">
        <v>6</v>
      </c>
      <c r="K123" s="19">
        <f t="shared" si="36"/>
        <v>89</v>
      </c>
      <c r="L123" s="19">
        <v>10</v>
      </c>
      <c r="M123" s="51"/>
      <c r="N123" s="51"/>
      <c r="O123" s="51"/>
      <c r="P123" s="51"/>
      <c r="Q123" s="51"/>
      <c r="R123" s="51"/>
      <c r="S123" s="51" t="s">
        <v>18</v>
      </c>
      <c r="T123" s="51"/>
      <c r="U123" s="19" t="s">
        <v>295</v>
      </c>
      <c r="V123" s="17" t="s">
        <v>8</v>
      </c>
      <c r="W123" s="17" t="s">
        <v>72</v>
      </c>
    </row>
    <row r="124" spans="1:23" s="4" customFormat="1" ht="31.5" x14ac:dyDescent="0.2">
      <c r="A124" s="115"/>
      <c r="B124" s="122" t="s">
        <v>230</v>
      </c>
      <c r="C124" s="78" t="s">
        <v>121</v>
      </c>
      <c r="D124" s="7"/>
      <c r="E124" s="7"/>
      <c r="F124" s="7"/>
      <c r="G124" s="7"/>
      <c r="H124" s="7"/>
      <c r="I124" s="107"/>
      <c r="J124" s="107"/>
      <c r="K124" s="19"/>
      <c r="L124" s="19"/>
      <c r="M124" s="75"/>
      <c r="N124" s="75"/>
      <c r="O124" s="75"/>
      <c r="P124" s="75"/>
      <c r="Q124" s="75"/>
      <c r="R124" s="75"/>
      <c r="S124" s="75"/>
      <c r="T124" s="75"/>
      <c r="U124" s="67"/>
      <c r="V124" s="17"/>
      <c r="W124" s="17"/>
    </row>
    <row r="125" spans="1:23" s="4" customFormat="1" ht="15.75" x14ac:dyDescent="0.2">
      <c r="A125" s="115" t="s">
        <v>249</v>
      </c>
      <c r="B125" s="115" t="s">
        <v>250</v>
      </c>
      <c r="C125" s="117" t="s">
        <v>251</v>
      </c>
      <c r="D125" s="115" t="s">
        <v>95</v>
      </c>
      <c r="E125" s="115">
        <v>5</v>
      </c>
      <c r="F125" s="115">
        <v>5</v>
      </c>
      <c r="G125" s="115">
        <v>5</v>
      </c>
      <c r="H125" s="19">
        <f>G125*30</f>
        <v>150</v>
      </c>
      <c r="I125" s="19">
        <f>G125*10-5</f>
        <v>45</v>
      </c>
      <c r="J125" s="19">
        <v>6</v>
      </c>
      <c r="K125" s="19">
        <f t="shared" ref="K125:K127" si="37">H125-I125-J125-L125</f>
        <v>89</v>
      </c>
      <c r="L125" s="19">
        <v>10</v>
      </c>
      <c r="M125" s="75"/>
      <c r="N125" s="75"/>
      <c r="O125" s="75"/>
      <c r="P125" s="75"/>
      <c r="Q125" s="51" t="s">
        <v>18</v>
      </c>
      <c r="R125" s="51"/>
      <c r="S125" s="51"/>
      <c r="T125" s="51"/>
      <c r="U125" s="19" t="s">
        <v>295</v>
      </c>
      <c r="V125" s="17" t="s">
        <v>8</v>
      </c>
      <c r="W125" s="17" t="s">
        <v>72</v>
      </c>
    </row>
    <row r="126" spans="1:23" s="4" customFormat="1" ht="15.75" x14ac:dyDescent="0.2">
      <c r="A126" s="115" t="s">
        <v>173</v>
      </c>
      <c r="B126" s="115" t="s">
        <v>252</v>
      </c>
      <c r="C126" s="117" t="s">
        <v>253</v>
      </c>
      <c r="D126" s="115" t="s">
        <v>95</v>
      </c>
      <c r="E126" s="115">
        <v>6</v>
      </c>
      <c r="F126" s="115">
        <v>5</v>
      </c>
      <c r="G126" s="115">
        <v>5</v>
      </c>
      <c r="H126" s="19">
        <f>G126*30</f>
        <v>150</v>
      </c>
      <c r="I126" s="19">
        <f>G126*10-5</f>
        <v>45</v>
      </c>
      <c r="J126" s="19">
        <v>6</v>
      </c>
      <c r="K126" s="19">
        <f t="shared" si="37"/>
        <v>89</v>
      </c>
      <c r="L126" s="19">
        <v>10</v>
      </c>
      <c r="M126" s="75"/>
      <c r="N126" s="75"/>
      <c r="O126" s="75"/>
      <c r="P126" s="75"/>
      <c r="Q126" s="51"/>
      <c r="R126" s="51" t="s">
        <v>18</v>
      </c>
      <c r="S126" s="51"/>
      <c r="T126" s="51"/>
      <c r="U126" s="19" t="s">
        <v>295</v>
      </c>
      <c r="V126" s="17" t="s">
        <v>8</v>
      </c>
      <c r="W126" s="17" t="s">
        <v>72</v>
      </c>
    </row>
    <row r="127" spans="1:23" s="4" customFormat="1" ht="31.5" x14ac:dyDescent="0.2">
      <c r="A127" s="115" t="s">
        <v>174</v>
      </c>
      <c r="B127" s="115" t="s">
        <v>122</v>
      </c>
      <c r="C127" s="117" t="s">
        <v>123</v>
      </c>
      <c r="D127" s="115" t="s">
        <v>95</v>
      </c>
      <c r="E127" s="115">
        <v>7</v>
      </c>
      <c r="F127" s="115">
        <v>5</v>
      </c>
      <c r="G127" s="115">
        <v>5</v>
      </c>
      <c r="H127" s="19">
        <f>G127*30</f>
        <v>150</v>
      </c>
      <c r="I127" s="19">
        <f>G127*10-5</f>
        <v>45</v>
      </c>
      <c r="J127" s="19">
        <v>6</v>
      </c>
      <c r="K127" s="19">
        <f t="shared" si="37"/>
        <v>89</v>
      </c>
      <c r="L127" s="19">
        <v>10</v>
      </c>
      <c r="M127" s="75"/>
      <c r="N127" s="75"/>
      <c r="O127" s="75"/>
      <c r="P127" s="75"/>
      <c r="Q127" s="51"/>
      <c r="R127" s="51"/>
      <c r="S127" s="51" t="s">
        <v>18</v>
      </c>
      <c r="T127" s="51"/>
      <c r="U127" s="19" t="s">
        <v>295</v>
      </c>
      <c r="V127" s="17" t="s">
        <v>8</v>
      </c>
      <c r="W127" s="17" t="s">
        <v>72</v>
      </c>
    </row>
    <row r="128" spans="1:23" s="4" customFormat="1" ht="31.5" x14ac:dyDescent="0.2">
      <c r="A128" s="115"/>
      <c r="B128" s="122" t="s">
        <v>231</v>
      </c>
      <c r="C128" s="78" t="s">
        <v>124</v>
      </c>
      <c r="D128" s="7"/>
      <c r="E128" s="7"/>
      <c r="F128" s="7"/>
      <c r="G128" s="7"/>
      <c r="H128" s="7"/>
      <c r="I128" s="107"/>
      <c r="J128" s="107"/>
      <c r="K128" s="19"/>
      <c r="L128" s="19"/>
      <c r="M128" s="75"/>
      <c r="N128" s="75"/>
      <c r="O128" s="75"/>
      <c r="P128" s="75"/>
      <c r="Q128" s="75"/>
      <c r="R128" s="75"/>
      <c r="S128" s="75"/>
      <c r="T128" s="75"/>
      <c r="U128" s="67"/>
      <c r="V128" s="17"/>
      <c r="W128" s="17"/>
    </row>
    <row r="129" spans="1:23" s="4" customFormat="1" ht="31.5" x14ac:dyDescent="0.2">
      <c r="A129" s="115" t="s">
        <v>254</v>
      </c>
      <c r="B129" s="115" t="s">
        <v>255</v>
      </c>
      <c r="C129" s="117" t="s">
        <v>125</v>
      </c>
      <c r="D129" s="115" t="s">
        <v>95</v>
      </c>
      <c r="E129" s="115">
        <v>5</v>
      </c>
      <c r="F129" s="115">
        <v>5</v>
      </c>
      <c r="G129" s="115">
        <v>5</v>
      </c>
      <c r="H129" s="19">
        <f>G129*30</f>
        <v>150</v>
      </c>
      <c r="I129" s="19">
        <f>G129*10-5</f>
        <v>45</v>
      </c>
      <c r="J129" s="19">
        <v>6</v>
      </c>
      <c r="K129" s="19">
        <f t="shared" ref="K129:K131" si="38">H129-I129-J129-L129</f>
        <v>89</v>
      </c>
      <c r="L129" s="19">
        <v>10</v>
      </c>
      <c r="M129" s="75"/>
      <c r="N129" s="75"/>
      <c r="O129" s="75"/>
      <c r="P129" s="75"/>
      <c r="Q129" s="51" t="s">
        <v>18</v>
      </c>
      <c r="R129" s="51"/>
      <c r="S129" s="51"/>
      <c r="T129" s="51"/>
      <c r="U129" s="19" t="s">
        <v>295</v>
      </c>
      <c r="V129" s="17" t="s">
        <v>8</v>
      </c>
      <c r="W129" s="17" t="s">
        <v>72</v>
      </c>
    </row>
    <row r="130" spans="1:23" s="4" customFormat="1" ht="15.75" x14ac:dyDescent="0.2">
      <c r="A130" s="115" t="s">
        <v>175</v>
      </c>
      <c r="B130" s="115" t="s">
        <v>256</v>
      </c>
      <c r="C130" s="117" t="s">
        <v>257</v>
      </c>
      <c r="D130" s="115" t="s">
        <v>95</v>
      </c>
      <c r="E130" s="115">
        <v>6</v>
      </c>
      <c r="F130" s="115">
        <v>5</v>
      </c>
      <c r="G130" s="115">
        <v>5</v>
      </c>
      <c r="H130" s="19">
        <f>G130*30</f>
        <v>150</v>
      </c>
      <c r="I130" s="19">
        <f>G130*10-5</f>
        <v>45</v>
      </c>
      <c r="J130" s="19">
        <v>6</v>
      </c>
      <c r="K130" s="19">
        <f t="shared" si="38"/>
        <v>89</v>
      </c>
      <c r="L130" s="19">
        <v>10</v>
      </c>
      <c r="M130" s="75"/>
      <c r="N130" s="75"/>
      <c r="O130" s="75"/>
      <c r="P130" s="75"/>
      <c r="Q130" s="51"/>
      <c r="R130" s="51" t="s">
        <v>18</v>
      </c>
      <c r="S130" s="51"/>
      <c r="T130" s="51"/>
      <c r="U130" s="19" t="s">
        <v>295</v>
      </c>
      <c r="V130" s="17" t="s">
        <v>8</v>
      </c>
      <c r="W130" s="17" t="s">
        <v>72</v>
      </c>
    </row>
    <row r="131" spans="1:23" s="4" customFormat="1" ht="15.75" x14ac:dyDescent="0.2">
      <c r="A131" s="72" t="s">
        <v>176</v>
      </c>
      <c r="B131" s="72" t="s">
        <v>258</v>
      </c>
      <c r="C131" s="111" t="s">
        <v>259</v>
      </c>
      <c r="D131" s="72" t="s">
        <v>95</v>
      </c>
      <c r="E131" s="72">
        <v>7</v>
      </c>
      <c r="F131" s="72">
        <v>5</v>
      </c>
      <c r="G131" s="72">
        <v>5</v>
      </c>
      <c r="H131" s="19">
        <f>G131*30</f>
        <v>150</v>
      </c>
      <c r="I131" s="19">
        <f>G131*10-5</f>
        <v>45</v>
      </c>
      <c r="J131" s="19">
        <v>6</v>
      </c>
      <c r="K131" s="19">
        <f t="shared" si="38"/>
        <v>89</v>
      </c>
      <c r="L131" s="19">
        <v>10</v>
      </c>
      <c r="M131" s="75"/>
      <c r="N131" s="75"/>
      <c r="O131" s="75"/>
      <c r="P131" s="75"/>
      <c r="Q131" s="51"/>
      <c r="R131" s="51"/>
      <c r="S131" s="51" t="s">
        <v>18</v>
      </c>
      <c r="T131" s="51"/>
      <c r="U131" s="19" t="s">
        <v>295</v>
      </c>
      <c r="V131" s="17" t="s">
        <v>8</v>
      </c>
      <c r="W131" s="17" t="s">
        <v>72</v>
      </c>
    </row>
    <row r="132" spans="1:23" s="4" customFormat="1" ht="31.5" x14ac:dyDescent="0.2">
      <c r="A132" s="115"/>
      <c r="B132" s="122" t="s">
        <v>232</v>
      </c>
      <c r="C132" s="78" t="s">
        <v>126</v>
      </c>
      <c r="D132" s="7"/>
      <c r="E132" s="7"/>
      <c r="F132" s="7"/>
      <c r="G132" s="7"/>
      <c r="H132" s="7"/>
      <c r="I132" s="107"/>
      <c r="J132" s="107"/>
      <c r="K132" s="19"/>
      <c r="L132" s="19"/>
      <c r="M132" s="75"/>
      <c r="N132" s="75"/>
      <c r="O132" s="75"/>
      <c r="P132" s="75"/>
      <c r="Q132" s="75"/>
      <c r="R132" s="75"/>
      <c r="S132" s="75"/>
      <c r="T132" s="75"/>
      <c r="U132" s="67"/>
      <c r="V132" s="17"/>
      <c r="W132" s="17"/>
    </row>
    <row r="133" spans="1:23" s="4" customFormat="1" ht="31.5" x14ac:dyDescent="0.2">
      <c r="A133" s="115" t="s">
        <v>260</v>
      </c>
      <c r="B133" s="115" t="s">
        <v>261</v>
      </c>
      <c r="C133" s="117" t="s">
        <v>127</v>
      </c>
      <c r="D133" s="115" t="s">
        <v>95</v>
      </c>
      <c r="E133" s="115">
        <v>5</v>
      </c>
      <c r="F133" s="115">
        <v>5</v>
      </c>
      <c r="G133" s="115">
        <v>5</v>
      </c>
      <c r="H133" s="19">
        <f>G133*30</f>
        <v>150</v>
      </c>
      <c r="I133" s="19">
        <f>G133*10-5</f>
        <v>45</v>
      </c>
      <c r="J133" s="19">
        <v>6</v>
      </c>
      <c r="K133" s="19">
        <f t="shared" ref="K133:K135" si="39">H133-I133-J133-L133</f>
        <v>89</v>
      </c>
      <c r="L133" s="19">
        <v>10</v>
      </c>
      <c r="M133" s="75"/>
      <c r="N133" s="75"/>
      <c r="O133" s="75"/>
      <c r="P133" s="75"/>
      <c r="Q133" s="51" t="s">
        <v>18</v>
      </c>
      <c r="R133" s="51"/>
      <c r="S133" s="51"/>
      <c r="T133" s="51"/>
      <c r="U133" s="19" t="s">
        <v>295</v>
      </c>
      <c r="V133" s="17" t="s">
        <v>8</v>
      </c>
      <c r="W133" s="17" t="s">
        <v>72</v>
      </c>
    </row>
    <row r="134" spans="1:23" s="4" customFormat="1" ht="15.75" x14ac:dyDescent="0.2">
      <c r="A134" s="115" t="s">
        <v>177</v>
      </c>
      <c r="B134" s="115" t="s">
        <v>262</v>
      </c>
      <c r="C134" s="117" t="s">
        <v>128</v>
      </c>
      <c r="D134" s="115" t="s">
        <v>95</v>
      </c>
      <c r="E134" s="115">
        <v>6</v>
      </c>
      <c r="F134" s="115">
        <v>5</v>
      </c>
      <c r="G134" s="115">
        <v>5</v>
      </c>
      <c r="H134" s="19">
        <f>G134*30</f>
        <v>150</v>
      </c>
      <c r="I134" s="19">
        <f>G134*10-5</f>
        <v>45</v>
      </c>
      <c r="J134" s="19">
        <v>6</v>
      </c>
      <c r="K134" s="19">
        <f t="shared" si="39"/>
        <v>89</v>
      </c>
      <c r="L134" s="19">
        <v>10</v>
      </c>
      <c r="M134" s="75"/>
      <c r="N134" s="75"/>
      <c r="O134" s="75"/>
      <c r="P134" s="75"/>
      <c r="Q134" s="51"/>
      <c r="R134" s="51" t="s">
        <v>18</v>
      </c>
      <c r="S134" s="51"/>
      <c r="T134" s="51"/>
      <c r="U134" s="19" t="s">
        <v>295</v>
      </c>
      <c r="V134" s="17" t="s">
        <v>8</v>
      </c>
      <c r="W134" s="17" t="s">
        <v>72</v>
      </c>
    </row>
    <row r="135" spans="1:23" s="4" customFormat="1" ht="15.75" x14ac:dyDescent="0.2">
      <c r="A135" s="115" t="s">
        <v>178</v>
      </c>
      <c r="B135" s="115" t="s">
        <v>263</v>
      </c>
      <c r="C135" s="117" t="s">
        <v>264</v>
      </c>
      <c r="D135" s="115" t="s">
        <v>95</v>
      </c>
      <c r="E135" s="115">
        <v>7</v>
      </c>
      <c r="F135" s="115">
        <v>5</v>
      </c>
      <c r="G135" s="115">
        <v>5</v>
      </c>
      <c r="H135" s="19">
        <f>G135*30</f>
        <v>150</v>
      </c>
      <c r="I135" s="19">
        <f>G135*10-5</f>
        <v>45</v>
      </c>
      <c r="J135" s="19">
        <v>6</v>
      </c>
      <c r="K135" s="19">
        <f t="shared" si="39"/>
        <v>89</v>
      </c>
      <c r="L135" s="19">
        <v>10</v>
      </c>
      <c r="M135" s="75"/>
      <c r="N135" s="75"/>
      <c r="O135" s="75"/>
      <c r="P135" s="75"/>
      <c r="Q135" s="51"/>
      <c r="R135" s="51"/>
      <c r="S135" s="51" t="s">
        <v>18</v>
      </c>
      <c r="T135" s="51"/>
      <c r="U135" s="19" t="s">
        <v>295</v>
      </c>
      <c r="V135" s="17" t="s">
        <v>8</v>
      </c>
      <c r="W135" s="17" t="s">
        <v>72</v>
      </c>
    </row>
    <row r="136" spans="1:23" s="4" customFormat="1" ht="15.75" x14ac:dyDescent="0.2">
      <c r="A136" s="12">
        <v>53</v>
      </c>
      <c r="B136" s="102" t="s">
        <v>237</v>
      </c>
      <c r="C136" s="84" t="s">
        <v>149</v>
      </c>
      <c r="D136" s="7" t="s">
        <v>150</v>
      </c>
      <c r="E136" s="12"/>
      <c r="F136" s="11">
        <f>F137+F138</f>
        <v>12</v>
      </c>
      <c r="G136" s="11">
        <f>G137+G138</f>
        <v>12</v>
      </c>
      <c r="H136" s="11">
        <f>H137+H138</f>
        <v>360</v>
      </c>
      <c r="I136" s="11">
        <f>I137+I138</f>
        <v>315</v>
      </c>
      <c r="J136" s="11"/>
      <c r="K136" s="11">
        <f>K137+K138</f>
        <v>45</v>
      </c>
      <c r="L136" s="11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</row>
    <row r="137" spans="1:23" s="4" customFormat="1" ht="15.75" x14ac:dyDescent="0.2">
      <c r="A137" s="12"/>
      <c r="B137" s="143" t="s">
        <v>151</v>
      </c>
      <c r="C137" s="142"/>
      <c r="D137" s="115" t="s">
        <v>152</v>
      </c>
      <c r="E137" s="115">
        <v>8</v>
      </c>
      <c r="F137" s="115">
        <v>4</v>
      </c>
      <c r="G137" s="115">
        <v>4</v>
      </c>
      <c r="H137" s="115">
        <f>G137*30</f>
        <v>120</v>
      </c>
      <c r="I137" s="115">
        <f>H137-K137</f>
        <v>105</v>
      </c>
      <c r="J137" s="115"/>
      <c r="K137" s="115">
        <v>15</v>
      </c>
      <c r="L137" s="115"/>
      <c r="M137" s="5"/>
      <c r="N137" s="5"/>
      <c r="O137" s="5"/>
      <c r="P137" s="5"/>
      <c r="Q137" s="5"/>
      <c r="R137" s="5"/>
      <c r="S137" s="5"/>
      <c r="T137" s="5"/>
      <c r="U137" s="5"/>
      <c r="V137" s="5" t="s">
        <v>7</v>
      </c>
      <c r="W137" s="17" t="s">
        <v>72</v>
      </c>
    </row>
    <row r="138" spans="1:23" s="4" customFormat="1" ht="15.75" x14ac:dyDescent="0.2">
      <c r="A138" s="12"/>
      <c r="B138" s="143" t="s">
        <v>153</v>
      </c>
      <c r="C138" s="142"/>
      <c r="D138" s="115" t="s">
        <v>152</v>
      </c>
      <c r="E138" s="115">
        <v>8</v>
      </c>
      <c r="F138" s="115">
        <v>8</v>
      </c>
      <c r="G138" s="115">
        <v>8</v>
      </c>
      <c r="H138" s="115">
        <f>G138*30</f>
        <v>240</v>
      </c>
      <c r="I138" s="115">
        <f>H138-K138</f>
        <v>210</v>
      </c>
      <c r="J138" s="115"/>
      <c r="K138" s="115">
        <v>30</v>
      </c>
      <c r="L138" s="115"/>
      <c r="M138" s="5"/>
      <c r="N138" s="5"/>
      <c r="O138" s="5"/>
      <c r="P138" s="5"/>
      <c r="Q138" s="5"/>
      <c r="R138" s="5"/>
      <c r="S138" s="5"/>
      <c r="T138" s="5"/>
      <c r="U138" s="5"/>
      <c r="V138" s="9" t="s">
        <v>154</v>
      </c>
      <c r="W138" s="17" t="s">
        <v>72</v>
      </c>
    </row>
    <row r="139" spans="1:23" s="4" customFormat="1" ht="15.75" x14ac:dyDescent="0.2">
      <c r="A139" s="12"/>
      <c r="B139" s="44" t="s">
        <v>65</v>
      </c>
      <c r="C139" s="23"/>
      <c r="D139" s="5"/>
      <c r="E139" s="5"/>
      <c r="F139" s="6">
        <f>M139+N139+O139+P139+Q139+R139+S139+T139</f>
        <v>45</v>
      </c>
      <c r="G139" s="6"/>
      <c r="H139" s="5"/>
      <c r="I139" s="5"/>
      <c r="J139" s="5"/>
      <c r="K139" s="5"/>
      <c r="L139" s="5"/>
      <c r="M139" s="6">
        <v>7</v>
      </c>
      <c r="N139" s="6">
        <v>5</v>
      </c>
      <c r="O139" s="6">
        <v>6</v>
      </c>
      <c r="P139" s="6">
        <v>5</v>
      </c>
      <c r="Q139" s="6">
        <v>6</v>
      </c>
      <c r="R139" s="6">
        <v>6</v>
      </c>
      <c r="S139" s="6">
        <v>6</v>
      </c>
      <c r="T139" s="6">
        <v>4</v>
      </c>
      <c r="U139" s="6"/>
      <c r="V139" s="85" t="s">
        <v>225</v>
      </c>
      <c r="W139" s="12"/>
    </row>
    <row r="140" spans="1:23" s="4" customFormat="1" ht="15.75" x14ac:dyDescent="0.2">
      <c r="A140" s="12"/>
      <c r="B140" s="21" t="s">
        <v>235</v>
      </c>
      <c r="C140" s="30"/>
      <c r="D140" s="30"/>
      <c r="E140" s="30"/>
      <c r="F140" s="11">
        <f>M140+N140+O140+P140+Q140+R140+S140+T140</f>
        <v>240</v>
      </c>
      <c r="G140" s="11">
        <f>M140+N140+O140+P140+Q140+R140+S140+T140</f>
        <v>240</v>
      </c>
      <c r="H140" s="30"/>
      <c r="I140" s="30"/>
      <c r="J140" s="30"/>
      <c r="K140" s="30"/>
      <c r="L140" s="30"/>
      <c r="M140" s="18">
        <f>M15+M20+M24+M29+M36+M43+M53+M60+M73+M79+M86+M93+M119+M105</f>
        <v>30</v>
      </c>
      <c r="N140" s="18">
        <f>N15+N20+N24+N29+N36+N43+N53+N60+N73+N79+N86+N93+N119+N105</f>
        <v>30</v>
      </c>
      <c r="O140" s="18">
        <f>O15+O20+O24+O29+O36+O43+O53+O60+O73+O79+O86+O93+O119+O105</f>
        <v>30</v>
      </c>
      <c r="P140" s="18">
        <f>P15+P20+P24+P29+P36+P43+P53+P60+P73+P79+P86+P93+P119+P105+G72</f>
        <v>30</v>
      </c>
      <c r="Q140" s="18">
        <f>Q15+Q20+Q24+Q29+Q36+Q43+Q53+Q60+Q73+Q79+Q86+Q93+Q119+Q105</f>
        <v>30</v>
      </c>
      <c r="R140" s="18">
        <f>R15+R20+R24+R29+R36+R43+R53+R60+R73+R79+R86+R93+R119+R105+G115</f>
        <v>30</v>
      </c>
      <c r="S140" s="18">
        <f>S15+S20+S24+S29+S36+S43+S53+S60+S73+S79+S86+S93+S119+S105</f>
        <v>30</v>
      </c>
      <c r="T140" s="18">
        <f>T15+T20+T24+T29+T36+T43+T53+T60+T73+T79+T86+T93+T119+T105+G136+G104</f>
        <v>30</v>
      </c>
      <c r="U140" s="18"/>
      <c r="V140" s="18"/>
      <c r="W140" s="12"/>
    </row>
    <row r="141" spans="1:23" s="4" customFormat="1" ht="15.75" x14ac:dyDescent="0.2">
      <c r="A141" s="12"/>
      <c r="B141" s="134" t="s">
        <v>222</v>
      </c>
      <c r="C141" s="135"/>
      <c r="D141" s="5"/>
      <c r="E141" s="15"/>
      <c r="F141" s="18">
        <f t="shared" ref="F141:L141" si="40">F15+F20+F24+F29+F43+F53+F60+F73+F79+F86+F93+F119+F36+F105</f>
        <v>228</v>
      </c>
      <c r="G141" s="18">
        <f t="shared" si="40"/>
        <v>228</v>
      </c>
      <c r="H141" s="18">
        <f t="shared" si="40"/>
        <v>6840</v>
      </c>
      <c r="I141" s="18">
        <f t="shared" si="40"/>
        <v>1905</v>
      </c>
      <c r="J141" s="18">
        <f t="shared" si="40"/>
        <v>300</v>
      </c>
      <c r="K141" s="18">
        <f t="shared" si="40"/>
        <v>3725</v>
      </c>
      <c r="L141" s="18">
        <f t="shared" si="40"/>
        <v>374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2"/>
    </row>
    <row r="142" spans="1:23" s="4" customFormat="1" ht="15.75" x14ac:dyDescent="0.2">
      <c r="A142" s="12"/>
      <c r="B142" s="138" t="s">
        <v>66</v>
      </c>
      <c r="C142" s="139"/>
      <c r="D142" s="139"/>
      <c r="E142" s="15"/>
      <c r="F142" s="18">
        <f t="shared" ref="F142:L142" si="41">F15+F20+F24+F30+F31+F32+F33+F54</f>
        <v>56</v>
      </c>
      <c r="G142" s="18">
        <f t="shared" si="41"/>
        <v>56</v>
      </c>
      <c r="H142" s="18">
        <f t="shared" si="41"/>
        <v>1680</v>
      </c>
      <c r="I142" s="18">
        <f t="shared" si="41"/>
        <v>510</v>
      </c>
      <c r="J142" s="18">
        <f t="shared" si="41"/>
        <v>96</v>
      </c>
      <c r="K142" s="18">
        <f t="shared" si="41"/>
        <v>982</v>
      </c>
      <c r="L142" s="18">
        <f t="shared" si="41"/>
        <v>96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2"/>
    </row>
    <row r="143" spans="1:23" s="4" customFormat="1" ht="15.75" x14ac:dyDescent="0.2">
      <c r="A143" s="12"/>
      <c r="B143" s="138" t="s">
        <v>67</v>
      </c>
      <c r="C143" s="139"/>
      <c r="D143" s="139"/>
      <c r="E143" s="15"/>
      <c r="F143" s="18">
        <f t="shared" ref="F143:L143" si="42">F15+F24+F30+F31+F32+F33+F54</f>
        <v>51</v>
      </c>
      <c r="G143" s="18">
        <f t="shared" si="42"/>
        <v>51</v>
      </c>
      <c r="H143" s="18">
        <f t="shared" si="42"/>
        <v>1530</v>
      </c>
      <c r="I143" s="18">
        <f t="shared" si="42"/>
        <v>465</v>
      </c>
      <c r="J143" s="18">
        <f t="shared" si="42"/>
        <v>78</v>
      </c>
      <c r="K143" s="18">
        <f t="shared" si="42"/>
        <v>896</v>
      </c>
      <c r="L143" s="18">
        <f t="shared" si="42"/>
        <v>91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2"/>
    </row>
    <row r="144" spans="1:23" s="4" customFormat="1" ht="15.75" x14ac:dyDescent="0.2">
      <c r="A144" s="12"/>
      <c r="B144" s="138" t="s">
        <v>168</v>
      </c>
      <c r="C144" s="139"/>
      <c r="D144" s="139"/>
      <c r="E144" s="15"/>
      <c r="F144" s="18">
        <f t="shared" ref="F144:L144" si="43">F20</f>
        <v>5</v>
      </c>
      <c r="G144" s="18">
        <f t="shared" si="43"/>
        <v>5</v>
      </c>
      <c r="H144" s="18">
        <f t="shared" si="43"/>
        <v>150</v>
      </c>
      <c r="I144" s="18">
        <f t="shared" si="43"/>
        <v>45</v>
      </c>
      <c r="J144" s="18">
        <f t="shared" si="43"/>
        <v>18</v>
      </c>
      <c r="K144" s="18">
        <f t="shared" si="43"/>
        <v>86</v>
      </c>
      <c r="L144" s="18">
        <f t="shared" si="43"/>
        <v>5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2"/>
    </row>
    <row r="145" spans="1:23" s="4" customFormat="1" ht="15.75" x14ac:dyDescent="0.2">
      <c r="A145" s="12"/>
      <c r="B145" s="20" t="s">
        <v>68</v>
      </c>
      <c r="C145" s="15"/>
      <c r="D145" s="5"/>
      <c r="E145" s="15"/>
      <c r="F145" s="18">
        <f t="shared" ref="F145:L145" si="44">F35+F34+F36+F55+F56+F61+F63+F66+F69+F72+F74+F80+F83+F94+F95+F106+F115+F87+F98+F44+F50+F101</f>
        <v>112</v>
      </c>
      <c r="G145" s="18">
        <f t="shared" si="44"/>
        <v>112</v>
      </c>
      <c r="H145" s="18">
        <f t="shared" si="44"/>
        <v>3360</v>
      </c>
      <c r="I145" s="18">
        <f t="shared" si="44"/>
        <v>930</v>
      </c>
      <c r="J145" s="18">
        <f t="shared" si="44"/>
        <v>138</v>
      </c>
      <c r="K145" s="18">
        <f t="shared" si="44"/>
        <v>1811</v>
      </c>
      <c r="L145" s="18">
        <f t="shared" si="44"/>
        <v>181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2"/>
    </row>
    <row r="146" spans="1:23" s="4" customFormat="1" ht="15.75" x14ac:dyDescent="0.2">
      <c r="A146" s="12"/>
      <c r="B146" s="138" t="s">
        <v>169</v>
      </c>
      <c r="C146" s="139"/>
      <c r="D146" s="139"/>
      <c r="E146" s="15"/>
      <c r="F146" s="18">
        <f t="shared" ref="F146:L146" si="45">F37+F38+F42+F55+F56+F61+F72+F74+F94+F115+F35+F34</f>
        <v>52</v>
      </c>
      <c r="G146" s="18">
        <f t="shared" si="45"/>
        <v>52</v>
      </c>
      <c r="H146" s="18">
        <f t="shared" si="45"/>
        <v>1560</v>
      </c>
      <c r="I146" s="18">
        <f t="shared" si="45"/>
        <v>390</v>
      </c>
      <c r="J146" s="18">
        <f t="shared" si="45"/>
        <v>60</v>
      </c>
      <c r="K146" s="18">
        <f t="shared" si="45"/>
        <v>738</v>
      </c>
      <c r="L146" s="18">
        <f t="shared" si="45"/>
        <v>72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2"/>
    </row>
    <row r="147" spans="1:23" s="4" customFormat="1" ht="15.75" x14ac:dyDescent="0.2">
      <c r="A147" s="12"/>
      <c r="B147" s="138" t="s">
        <v>69</v>
      </c>
      <c r="C147" s="139"/>
      <c r="D147" s="139"/>
      <c r="E147" s="15"/>
      <c r="F147" s="18">
        <f>F39+F44+F50+F63+F66+F69+F80+F83+F95+F106+F87+F98+F101</f>
        <v>60</v>
      </c>
      <c r="G147" s="18">
        <f t="shared" ref="G147:L147" si="46">G39+G44+G50+G63+G66+G69+G80+G83+G95+G106+G87+G98+G101</f>
        <v>60</v>
      </c>
      <c r="H147" s="18">
        <f t="shared" si="46"/>
        <v>1800</v>
      </c>
      <c r="I147" s="18">
        <f t="shared" si="46"/>
        <v>540</v>
      </c>
      <c r="J147" s="18">
        <f t="shared" si="46"/>
        <v>78</v>
      </c>
      <c r="K147" s="18">
        <f t="shared" si="46"/>
        <v>1073</v>
      </c>
      <c r="L147" s="18">
        <f t="shared" si="46"/>
        <v>109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2"/>
    </row>
    <row r="148" spans="1:23" s="4" customFormat="1" ht="15.75" x14ac:dyDescent="0.2">
      <c r="A148" s="12"/>
      <c r="B148" s="20" t="s">
        <v>70</v>
      </c>
      <c r="C148" s="15"/>
      <c r="D148" s="5"/>
      <c r="E148" s="15"/>
      <c r="F148" s="18">
        <f>F57+F62+F75+F90+F104+F109+F112+F116+F119+F47</f>
        <v>60</v>
      </c>
      <c r="G148" s="18">
        <f t="shared" ref="G148:L148" si="47">G57+G62+G75+G90+G104+G109+G112+G116+G119+G47</f>
        <v>60</v>
      </c>
      <c r="H148" s="18">
        <f t="shared" si="47"/>
        <v>1800</v>
      </c>
      <c r="I148" s="18">
        <f t="shared" si="47"/>
        <v>465</v>
      </c>
      <c r="J148" s="18">
        <f t="shared" si="47"/>
        <v>66</v>
      </c>
      <c r="K148" s="18">
        <f t="shared" si="47"/>
        <v>932</v>
      </c>
      <c r="L148" s="18">
        <f t="shared" si="47"/>
        <v>97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2"/>
    </row>
    <row r="149" spans="1:23" s="4" customFormat="1" ht="15.75" x14ac:dyDescent="0.2">
      <c r="A149" s="12"/>
      <c r="B149" s="138" t="s">
        <v>170</v>
      </c>
      <c r="C149" s="139"/>
      <c r="D149" s="139"/>
      <c r="E149" s="15"/>
      <c r="F149" s="18">
        <f>F62+F104</f>
        <v>13</v>
      </c>
      <c r="G149" s="18">
        <f t="shared" ref="G149:L149" si="48">G62+G104</f>
        <v>13</v>
      </c>
      <c r="H149" s="18">
        <f t="shared" si="48"/>
        <v>390</v>
      </c>
      <c r="I149" s="18">
        <f t="shared" si="48"/>
        <v>45</v>
      </c>
      <c r="J149" s="18">
        <f t="shared" si="48"/>
        <v>6</v>
      </c>
      <c r="K149" s="18">
        <f t="shared" si="48"/>
        <v>89</v>
      </c>
      <c r="L149" s="18">
        <f t="shared" si="48"/>
        <v>10</v>
      </c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2"/>
    </row>
    <row r="150" spans="1:23" s="4" customFormat="1" ht="15.75" x14ac:dyDescent="0.2">
      <c r="A150" s="12"/>
      <c r="B150" s="138" t="s">
        <v>71</v>
      </c>
      <c r="C150" s="139"/>
      <c r="D150" s="139"/>
      <c r="E150" s="15"/>
      <c r="F150" s="18">
        <f>F75+F90+F112+F116+F119+F57+F109+F47</f>
        <v>47</v>
      </c>
      <c r="G150" s="18">
        <f t="shared" ref="G150:L150" si="49">G75+G90+G112+G116+G119+G57+G109+G47</f>
        <v>47</v>
      </c>
      <c r="H150" s="18">
        <f t="shared" si="49"/>
        <v>1410</v>
      </c>
      <c r="I150" s="18">
        <f t="shared" si="49"/>
        <v>420</v>
      </c>
      <c r="J150" s="18">
        <f t="shared" si="49"/>
        <v>60</v>
      </c>
      <c r="K150" s="18">
        <f t="shared" si="49"/>
        <v>843</v>
      </c>
      <c r="L150" s="18">
        <f t="shared" si="49"/>
        <v>87</v>
      </c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2"/>
    </row>
    <row r="151" spans="1:23" s="4" customFormat="1" ht="15.75" x14ac:dyDescent="0.2">
      <c r="A151" s="12"/>
      <c r="B151" s="86" t="s">
        <v>188</v>
      </c>
      <c r="C151" s="87"/>
      <c r="D151" s="45"/>
      <c r="E151" s="15"/>
      <c r="F151" s="18">
        <f>F152+F153+F154+F155</f>
        <v>21</v>
      </c>
      <c r="G151" s="18">
        <f t="shared" ref="G151:L151" si="50">G152+G153+G154+G155</f>
        <v>21</v>
      </c>
      <c r="H151" s="18">
        <f t="shared" si="50"/>
        <v>630</v>
      </c>
      <c r="I151" s="18">
        <f t="shared" si="50"/>
        <v>30</v>
      </c>
      <c r="J151" s="18">
        <f t="shared" si="50"/>
        <v>6</v>
      </c>
      <c r="K151" s="18">
        <f t="shared" si="50"/>
        <v>51</v>
      </c>
      <c r="L151" s="18">
        <f t="shared" si="50"/>
        <v>3</v>
      </c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2"/>
    </row>
    <row r="152" spans="1:23" s="4" customFormat="1" ht="15.75" x14ac:dyDescent="0.2">
      <c r="A152" s="12"/>
      <c r="B152" s="140" t="s">
        <v>145</v>
      </c>
      <c r="C152" s="137"/>
      <c r="D152" s="8" t="s">
        <v>142</v>
      </c>
      <c r="E152" s="17">
        <v>1</v>
      </c>
      <c r="F152" s="17">
        <f t="shared" ref="F152:L152" si="51">F55</f>
        <v>3</v>
      </c>
      <c r="G152" s="17">
        <f t="shared" si="51"/>
        <v>3</v>
      </c>
      <c r="H152" s="17">
        <f t="shared" si="51"/>
        <v>90</v>
      </c>
      <c r="I152" s="17">
        <f t="shared" si="51"/>
        <v>30</v>
      </c>
      <c r="J152" s="17">
        <f t="shared" si="51"/>
        <v>6</v>
      </c>
      <c r="K152" s="17">
        <f t="shared" si="51"/>
        <v>51</v>
      </c>
      <c r="L152" s="17">
        <f t="shared" si="51"/>
        <v>3</v>
      </c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2"/>
    </row>
    <row r="153" spans="1:23" s="4" customFormat="1" ht="15.75" x14ac:dyDescent="0.2">
      <c r="A153" s="12"/>
      <c r="B153" s="136" t="s">
        <v>186</v>
      </c>
      <c r="C153" s="137"/>
      <c r="D153" s="8" t="s">
        <v>142</v>
      </c>
      <c r="E153" s="12">
        <v>4</v>
      </c>
      <c r="F153" s="12">
        <f>F72</f>
        <v>5</v>
      </c>
      <c r="G153" s="12">
        <f>G72</f>
        <v>5</v>
      </c>
      <c r="H153" s="12">
        <f>H72</f>
        <v>150</v>
      </c>
      <c r="I153" s="12">
        <f>I72</f>
        <v>0</v>
      </c>
      <c r="J153" s="17"/>
      <c r="K153" s="19"/>
      <c r="L153" s="17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2"/>
    </row>
    <row r="154" spans="1:23" s="4" customFormat="1" ht="15.75" x14ac:dyDescent="0.2">
      <c r="A154" s="12"/>
      <c r="B154" s="136" t="s">
        <v>187</v>
      </c>
      <c r="C154" s="137"/>
      <c r="D154" s="8" t="s">
        <v>142</v>
      </c>
      <c r="E154" s="12">
        <v>6</v>
      </c>
      <c r="F154" s="12">
        <f>F115</f>
        <v>5</v>
      </c>
      <c r="G154" s="12">
        <f>G115</f>
        <v>5</v>
      </c>
      <c r="H154" s="12">
        <f>H115</f>
        <v>150</v>
      </c>
      <c r="I154" s="12">
        <f>I115</f>
        <v>0</v>
      </c>
      <c r="J154" s="17"/>
      <c r="K154" s="17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2"/>
    </row>
    <row r="155" spans="1:23" s="4" customFormat="1" ht="15.75" x14ac:dyDescent="0.2">
      <c r="A155" s="12"/>
      <c r="B155" s="136" t="s">
        <v>9</v>
      </c>
      <c r="C155" s="137"/>
      <c r="D155" s="8" t="s">
        <v>155</v>
      </c>
      <c r="E155" s="12">
        <v>8</v>
      </c>
      <c r="F155" s="12">
        <f>F104</f>
        <v>8</v>
      </c>
      <c r="G155" s="12">
        <f>G104</f>
        <v>8</v>
      </c>
      <c r="H155" s="12">
        <f>H104</f>
        <v>240</v>
      </c>
      <c r="I155" s="12">
        <f>I104</f>
        <v>0</v>
      </c>
      <c r="J155" s="17"/>
      <c r="K155" s="17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2"/>
    </row>
    <row r="156" spans="1:23" ht="15.75" x14ac:dyDescent="0.2">
      <c r="A156" s="30"/>
      <c r="B156" s="134" t="s">
        <v>11</v>
      </c>
      <c r="C156" s="135"/>
      <c r="D156" s="8"/>
      <c r="E156" s="15"/>
      <c r="F156" s="18">
        <f t="shared" ref="F156:L156" si="52">F141+F136</f>
        <v>240</v>
      </c>
      <c r="G156" s="18">
        <f t="shared" si="52"/>
        <v>240</v>
      </c>
      <c r="H156" s="18">
        <f t="shared" si="52"/>
        <v>7200</v>
      </c>
      <c r="I156" s="18">
        <f t="shared" si="52"/>
        <v>2220</v>
      </c>
      <c r="J156" s="18">
        <f t="shared" si="52"/>
        <v>300</v>
      </c>
      <c r="K156" s="18">
        <f t="shared" si="52"/>
        <v>3770</v>
      </c>
      <c r="L156" s="18">
        <f t="shared" si="52"/>
        <v>374</v>
      </c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2"/>
    </row>
    <row r="157" spans="1:23" ht="15.75" x14ac:dyDescent="0.25">
      <c r="A157" s="32"/>
      <c r="B157" s="33"/>
      <c r="C157" s="26" t="s">
        <v>58</v>
      </c>
      <c r="E157" s="42" t="s">
        <v>59</v>
      </c>
      <c r="F157" s="42"/>
      <c r="K157" s="32"/>
      <c r="M157" s="26" t="s">
        <v>60</v>
      </c>
      <c r="N157" s="32"/>
      <c r="Q157" s="26" t="s">
        <v>61</v>
      </c>
      <c r="R157" s="26"/>
      <c r="S157" s="26"/>
      <c r="T157" s="26"/>
      <c r="U157" s="26"/>
      <c r="V157" s="34"/>
      <c r="W157" s="34"/>
    </row>
    <row r="158" spans="1:23" ht="15.75" x14ac:dyDescent="0.25">
      <c r="A158" s="32"/>
      <c r="B158" s="35"/>
      <c r="C158" s="29" t="s">
        <v>46</v>
      </c>
      <c r="E158" s="42" t="s">
        <v>51</v>
      </c>
      <c r="F158" s="42"/>
      <c r="K158" s="32"/>
      <c r="M158" s="29" t="s">
        <v>62</v>
      </c>
      <c r="N158" s="32"/>
      <c r="Q158" s="29" t="s">
        <v>328</v>
      </c>
      <c r="R158" s="29"/>
      <c r="S158" s="29"/>
      <c r="T158" s="29"/>
      <c r="U158" s="29"/>
      <c r="V158" s="34"/>
      <c r="W158" s="34"/>
    </row>
    <row r="159" spans="1:23" x14ac:dyDescent="0.2">
      <c r="A159" s="25"/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</row>
  </sheetData>
  <mergeCells count="45">
    <mergeCell ref="A9:A13"/>
    <mergeCell ref="S10:T10"/>
    <mergeCell ref="V9:V13"/>
    <mergeCell ref="B138:C138"/>
    <mergeCell ref="A45:A46"/>
    <mergeCell ref="J12:J13"/>
    <mergeCell ref="I9:J11"/>
    <mergeCell ref="I12:I13"/>
    <mergeCell ref="A25:A28"/>
    <mergeCell ref="C9:C13"/>
    <mergeCell ref="B25:B28"/>
    <mergeCell ref="B9:B13"/>
    <mergeCell ref="H9:H13"/>
    <mergeCell ref="K12:K13"/>
    <mergeCell ref="C25:C28"/>
    <mergeCell ref="K9:L11"/>
    <mergeCell ref="W9:W13"/>
    <mergeCell ref="E9:E13"/>
    <mergeCell ref="U9:U13"/>
    <mergeCell ref="Q10:R10"/>
    <mergeCell ref="M9:T9"/>
    <mergeCell ref="F9:F13"/>
    <mergeCell ref="M12:T12"/>
    <mergeCell ref="M10:N10"/>
    <mergeCell ref="D9:D13"/>
    <mergeCell ref="O10:P10"/>
    <mergeCell ref="G9:G13"/>
    <mergeCell ref="B141:C141"/>
    <mergeCell ref="L12:L13"/>
    <mergeCell ref="I8:N8"/>
    <mergeCell ref="A48:A49"/>
    <mergeCell ref="B156:C156"/>
    <mergeCell ref="B155:C155"/>
    <mergeCell ref="B142:D142"/>
    <mergeCell ref="B143:D143"/>
    <mergeCell ref="B144:D144"/>
    <mergeCell ref="B146:D146"/>
    <mergeCell ref="B150:D150"/>
    <mergeCell ref="B152:C152"/>
    <mergeCell ref="B153:C153"/>
    <mergeCell ref="B154:C154"/>
    <mergeCell ref="B149:D149"/>
    <mergeCell ref="C53:D53"/>
    <mergeCell ref="B137:C137"/>
    <mergeCell ref="B147:D147"/>
  </mergeCells>
  <phoneticPr fontId="1" type="noConversion"/>
  <printOptions horizontalCentered="1"/>
  <pageMargins left="0.15748031496062992" right="0.15748031496062992" top="0.19685039370078741" bottom="0.39370078740157483" header="0" footer="0"/>
  <pageSetup paperSize="9" scale="70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Обязательные</vt:lpstr>
    </vt:vector>
  </TitlesOfParts>
  <Company>AIPET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Alimzhan Berikuly</dc:creator>
  <cp:lastModifiedBy>Пользователь Windows</cp:lastModifiedBy>
  <cp:lastPrinted>2020-06-09T15:43:29Z</cp:lastPrinted>
  <dcterms:created xsi:type="dcterms:W3CDTF">2004-10-03T04:03:39Z</dcterms:created>
  <dcterms:modified xsi:type="dcterms:W3CDTF">2020-10-09T14:03:14Z</dcterms:modified>
</cp:coreProperties>
</file>