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550" windowHeight="8115"/>
  </bookViews>
  <sheets>
    <sheet name="Обязательные" sheetId="7" r:id="rId1"/>
  </sheets>
  <definedNames>
    <definedName name="_xlnm._FilterDatabase" localSheetId="0" hidden="1">Обязательные!$A$1:$Q$50</definedName>
  </definedNames>
  <calcPr calcId="145621"/>
</workbook>
</file>

<file path=xl/calcChain.xml><?xml version="1.0" encoding="utf-8"?>
<calcChain xmlns="http://schemas.openxmlformats.org/spreadsheetml/2006/main">
  <c r="G47" i="7" l="1"/>
  <c r="J47" i="7"/>
  <c r="L47" i="7"/>
  <c r="F47" i="7"/>
  <c r="G46" i="7"/>
  <c r="J46" i="7"/>
  <c r="L46" i="7"/>
  <c r="F46" i="7"/>
  <c r="F39" i="7"/>
  <c r="N40" i="7"/>
  <c r="M40" i="7"/>
  <c r="G37" i="7"/>
  <c r="J37" i="7"/>
  <c r="L37" i="7"/>
  <c r="F37" i="7"/>
  <c r="G34" i="7"/>
  <c r="J34" i="7"/>
  <c r="L34" i="7"/>
  <c r="F34" i="7"/>
  <c r="G31" i="7"/>
  <c r="J31" i="7"/>
  <c r="L31" i="7"/>
  <c r="F31" i="7"/>
  <c r="G27" i="7"/>
  <c r="G45" i="7" s="1"/>
  <c r="J27" i="7"/>
  <c r="J45" i="7" s="1"/>
  <c r="L27" i="7"/>
  <c r="L45" i="7" s="1"/>
  <c r="F27" i="7"/>
  <c r="F45" i="7" s="1"/>
  <c r="G22" i="7"/>
  <c r="J22" i="7"/>
  <c r="L22" i="7"/>
  <c r="F22" i="7"/>
  <c r="G19" i="7"/>
  <c r="J19" i="7"/>
  <c r="L19" i="7"/>
  <c r="F19" i="7"/>
  <c r="G17" i="7"/>
  <c r="I17" i="7"/>
  <c r="J17" i="7"/>
  <c r="L17" i="7"/>
  <c r="F17" i="7"/>
  <c r="G15" i="7"/>
  <c r="J15" i="7"/>
  <c r="J41" i="7" s="1"/>
  <c r="J50" i="7" s="1"/>
  <c r="L15" i="7"/>
  <c r="F15" i="7"/>
  <c r="F40" i="7" l="1"/>
  <c r="F41" i="7"/>
  <c r="F50" i="7" s="1"/>
  <c r="L41" i="7"/>
  <c r="L50" i="7" s="1"/>
  <c r="G41" i="7"/>
  <c r="G50" i="7" s="1"/>
  <c r="G40" i="7"/>
  <c r="I32" i="7"/>
  <c r="H32" i="7"/>
  <c r="I21" i="7"/>
  <c r="I19" i="7" s="1"/>
  <c r="H21" i="7"/>
  <c r="H20" i="7"/>
  <c r="F43" i="7"/>
  <c r="H18" i="7"/>
  <c r="L44" i="7"/>
  <c r="G44" i="7"/>
  <c r="F44" i="7"/>
  <c r="I16" i="7"/>
  <c r="I15" i="7" s="1"/>
  <c r="H16" i="7"/>
  <c r="H15" i="7" s="1"/>
  <c r="G49" i="7"/>
  <c r="G48" i="7" s="1"/>
  <c r="J49" i="7"/>
  <c r="J48" i="7" s="1"/>
  <c r="L49" i="7"/>
  <c r="L48" i="7" s="1"/>
  <c r="F49" i="7"/>
  <c r="F48" i="7" s="1"/>
  <c r="I38" i="7"/>
  <c r="I37" i="7" s="1"/>
  <c r="I36" i="7"/>
  <c r="I49" i="7" s="1"/>
  <c r="I48" i="7" s="1"/>
  <c r="H36" i="7"/>
  <c r="H38" i="7"/>
  <c r="H37" i="7" s="1"/>
  <c r="I30" i="7"/>
  <c r="H30" i="7"/>
  <c r="I29" i="7"/>
  <c r="H29" i="7"/>
  <c r="I28" i="7"/>
  <c r="H28" i="7"/>
  <c r="I26" i="7"/>
  <c r="H26" i="7"/>
  <c r="I25" i="7"/>
  <c r="H25" i="7"/>
  <c r="I24" i="7"/>
  <c r="H24" i="7"/>
  <c r="I23" i="7"/>
  <c r="H23" i="7"/>
  <c r="H35" i="7"/>
  <c r="H34" i="7" s="1"/>
  <c r="I35" i="7"/>
  <c r="I34" i="7" s="1"/>
  <c r="I22" i="7" l="1"/>
  <c r="I41" i="7" s="1"/>
  <c r="I50" i="7" s="1"/>
  <c r="H27" i="7"/>
  <c r="H45" i="7" s="1"/>
  <c r="H46" i="7"/>
  <c r="I27" i="7"/>
  <c r="I45" i="7" s="1"/>
  <c r="I46" i="7"/>
  <c r="I31" i="7"/>
  <c r="I47" i="7"/>
  <c r="H31" i="7"/>
  <c r="H47" i="7"/>
  <c r="H22" i="7"/>
  <c r="K21" i="7"/>
  <c r="K32" i="7"/>
  <c r="H19" i="7"/>
  <c r="K18" i="7"/>
  <c r="K17" i="7" s="1"/>
  <c r="H17" i="7"/>
  <c r="H44" i="7" s="1"/>
  <c r="K29" i="7"/>
  <c r="K30" i="7"/>
  <c r="K24" i="7"/>
  <c r="K35" i="7"/>
  <c r="K26" i="7"/>
  <c r="K23" i="7"/>
  <c r="K20" i="7"/>
  <c r="H49" i="7"/>
  <c r="H48" i="7" s="1"/>
  <c r="K36" i="7"/>
  <c r="K49" i="7" s="1"/>
  <c r="K48" i="7" s="1"/>
  <c r="K28" i="7"/>
  <c r="K38" i="7"/>
  <c r="K37" i="7" s="1"/>
  <c r="K25" i="7"/>
  <c r="K16" i="7"/>
  <c r="K15" i="7" s="1"/>
  <c r="J42" i="7"/>
  <c r="L42" i="7"/>
  <c r="G43" i="7"/>
  <c r="L43" i="7"/>
  <c r="F42" i="7"/>
  <c r="I44" i="7"/>
  <c r="J43" i="7"/>
  <c r="J44" i="7"/>
  <c r="G42" i="7"/>
  <c r="K46" i="7" l="1"/>
  <c r="H41" i="7"/>
  <c r="H50" i="7" s="1"/>
  <c r="K31" i="7"/>
  <c r="K47" i="7"/>
  <c r="K19" i="7"/>
  <c r="K34" i="7"/>
  <c r="K27" i="7"/>
  <c r="K45" i="7" s="1"/>
  <c r="K22" i="7"/>
  <c r="H43" i="7"/>
  <c r="I42" i="7"/>
  <c r="I43" i="7"/>
  <c r="H42" i="7"/>
  <c r="K44" i="7"/>
  <c r="K41" i="7" l="1"/>
  <c r="K50" i="7" s="1"/>
  <c r="K42" i="7"/>
  <c r="K43" i="7"/>
</calcChain>
</file>

<file path=xl/sharedStrings.xml><?xml version="1.0" encoding="utf-8"?>
<sst xmlns="http://schemas.openxmlformats.org/spreadsheetml/2006/main" count="186" uniqueCount="136">
  <si>
    <t>Срок обучения 4 года</t>
  </si>
  <si>
    <t>Цикл дисциплины</t>
  </si>
  <si>
    <t>ООД(ОК)</t>
  </si>
  <si>
    <t>Семестр</t>
  </si>
  <si>
    <t>Гос.Э</t>
  </si>
  <si>
    <t>Э</t>
  </si>
  <si>
    <t>Итого</t>
  </si>
  <si>
    <t>Общее количество академических  часов</t>
  </si>
  <si>
    <t>Социальных дисциплин</t>
  </si>
  <si>
    <t xml:space="preserve">НЕКОММЕРЧЕСКОЕ АКЦИОНЕРНОЕ ОБЩЕСТВО     </t>
  </si>
  <si>
    <t>Ректор АУЭС</t>
  </si>
  <si>
    <t>Современная история Казахстана</t>
  </si>
  <si>
    <t>IYa1103</t>
  </si>
  <si>
    <t>Алгоритмизация и программирование</t>
  </si>
  <si>
    <t>МИНИСТЕРСТВО ОБРАЗОВАНИЯ И НАУКИ РЕСПУБЛИКИ КАЗАХСТАН</t>
  </si>
  <si>
    <t>№№ пп</t>
  </si>
  <si>
    <t>КУРС 1</t>
  </si>
  <si>
    <t xml:space="preserve">1 семестр  </t>
  </si>
  <si>
    <t xml:space="preserve">2 семестр  </t>
  </si>
  <si>
    <t>Форма итогового контроля</t>
  </si>
  <si>
    <t>Ответственная кафедра</t>
  </si>
  <si>
    <t>Информационно-коммуникационные технологии (на англ.языке)</t>
  </si>
  <si>
    <t>________________ C. Коньшин</t>
  </si>
  <si>
    <t xml:space="preserve"> __________C. Cагинтаева</t>
  </si>
  <si>
    <t>Наименование модуля /                                                                                                  дисциплины</t>
  </si>
  <si>
    <t>Распределение занятии по курсам и семестрам</t>
  </si>
  <si>
    <t xml:space="preserve"> __________ Р. Мухамеджанова </t>
  </si>
  <si>
    <t>ДФВ</t>
  </si>
  <si>
    <t>ИКК</t>
  </si>
  <si>
    <t>ЯЗ</t>
  </si>
  <si>
    <t>Утверждаю</t>
  </si>
  <si>
    <t xml:space="preserve">Проректор по АД                   </t>
  </si>
  <si>
    <t xml:space="preserve">Директор ДАВ          </t>
  </si>
  <si>
    <t>_______________Т. Картбаев</t>
  </si>
  <si>
    <t>Итого экзаменов</t>
  </si>
  <si>
    <t xml:space="preserve">    Всего ООД (Общеобразовательные дисциплины)</t>
  </si>
  <si>
    <t xml:space="preserve">               в т.ч.  ООД(ОК)</t>
  </si>
  <si>
    <t xml:space="preserve">    Всего БД(Базовые дисциплины)</t>
  </si>
  <si>
    <t xml:space="preserve">               в т.ч.  Всего БД(КВ)</t>
  </si>
  <si>
    <t>IT-инж</t>
  </si>
  <si>
    <t>МММ</t>
  </si>
  <si>
    <t>лек/лаб/ пр</t>
  </si>
  <si>
    <t>МИС01</t>
  </si>
  <si>
    <t>МИС02</t>
  </si>
  <si>
    <t>МИС03</t>
  </si>
  <si>
    <t>МИС04</t>
  </si>
  <si>
    <t>Полиязычной подготовки</t>
  </si>
  <si>
    <t>Естественных наук</t>
  </si>
  <si>
    <t>Компонент по выбору</t>
  </si>
  <si>
    <t>БД (КВ)</t>
  </si>
  <si>
    <t>МИС05</t>
  </si>
  <si>
    <t>Разработки интеллектуальных систем</t>
  </si>
  <si>
    <t>МИС06</t>
  </si>
  <si>
    <t>Информационных и операционных систем</t>
  </si>
  <si>
    <t>МИС07</t>
  </si>
  <si>
    <t>МИС08</t>
  </si>
  <si>
    <t>Число кредитов ECTS</t>
  </si>
  <si>
    <t>Код модуля /                                                Код дисциплины</t>
  </si>
  <si>
    <t xml:space="preserve">Модуль вузовского компонента </t>
  </si>
  <si>
    <t>ООД(ВК)</t>
  </si>
  <si>
    <t>Д/З</t>
  </si>
  <si>
    <t xml:space="preserve">Физическая культура </t>
  </si>
  <si>
    <t xml:space="preserve"> </t>
  </si>
  <si>
    <t>БД(ВК)</t>
  </si>
  <si>
    <t xml:space="preserve">Физика </t>
  </si>
  <si>
    <t>Физика</t>
  </si>
  <si>
    <t>Учебная практика. Основы компьютерной графики</t>
  </si>
  <si>
    <t>Основы алгоритмизации и программирования</t>
  </si>
  <si>
    <t xml:space="preserve">               в т.ч.  ООД(ВК)</t>
  </si>
  <si>
    <t xml:space="preserve">               в т.ч.  БД(ВК)</t>
  </si>
  <si>
    <t>Итого практики</t>
  </si>
  <si>
    <t>Число кредитов РК</t>
  </si>
  <si>
    <t xml:space="preserve"> Информационные системы</t>
  </si>
  <si>
    <t>Число часов аудиторной работы</t>
  </si>
  <si>
    <t>Количество академических часов самостоят. работы обучающегося</t>
  </si>
  <si>
    <t>Аудиторные часы</t>
  </si>
  <si>
    <t>Контактные. Экзам.</t>
  </si>
  <si>
    <t>СРО</t>
  </si>
  <si>
    <t>из них СРСП</t>
  </si>
  <si>
    <t>Mat 1201</t>
  </si>
  <si>
    <t>Математика 1</t>
  </si>
  <si>
    <t>Mat1202</t>
  </si>
  <si>
    <t>Математика 2</t>
  </si>
  <si>
    <t>Fiz 1203</t>
  </si>
  <si>
    <t>OAP 1204</t>
  </si>
  <si>
    <t>UPOKG 1207</t>
  </si>
  <si>
    <t>Иностранный язык I</t>
  </si>
  <si>
    <t>IYa1104</t>
  </si>
  <si>
    <t>Иностранный язык II</t>
  </si>
  <si>
    <t>K(R)Ya1105</t>
  </si>
  <si>
    <t>Казахский (русский) язык I</t>
  </si>
  <si>
    <t>K(R)Ya1106</t>
  </si>
  <si>
    <t>Казахский (русский) язык II</t>
  </si>
  <si>
    <t xml:space="preserve">Итого </t>
  </si>
  <si>
    <t>По образовательной программе высшего образования</t>
  </si>
  <si>
    <t>отчет</t>
  </si>
  <si>
    <t>IKT 1107</t>
  </si>
  <si>
    <t xml:space="preserve">Итого кредитов </t>
  </si>
  <si>
    <t>Количество семестровых заданий, РГР, курсовых работ(проектов)</t>
  </si>
  <si>
    <t xml:space="preserve">   «АЛМАТИНСКИЙ УНИВЕРСИТЕТ ЭНЕРГЕТИКИ И СВЯЗИ имени ГУМАРБЕКА ДАУКЕЕВА»</t>
  </si>
  <si>
    <t>Присуждаемая степень: бакалавр в области</t>
  </si>
  <si>
    <t>информационно-коммуникационных технологий  по образовательной</t>
  </si>
  <si>
    <t xml:space="preserve"> программе  "6В06102 - Информационные системы"</t>
  </si>
  <si>
    <t>SIK 1101</t>
  </si>
  <si>
    <t>Право и основы антикоррупционной культуры</t>
  </si>
  <si>
    <t xml:space="preserve">Направаление: 6B061 - Информационно-коммуникационные технологии        </t>
  </si>
  <si>
    <t>MVK 1114</t>
  </si>
  <si>
    <t>3 РГР</t>
  </si>
  <si>
    <t>2 РГР</t>
  </si>
  <si>
    <t>1 РГР</t>
  </si>
  <si>
    <t>Основы IP-телефонии и стриминговые технологии</t>
  </si>
  <si>
    <t>OIP-TST 1214</t>
  </si>
  <si>
    <t>РАБОЧИЙ УЧЕБНЫЙ ПЛАН</t>
  </si>
  <si>
    <t>2020 год поступления (1-курс)</t>
  </si>
  <si>
    <t>на 2020-2021 учебный год</t>
  </si>
  <si>
    <t xml:space="preserve"> Контактных часов в неделю</t>
  </si>
  <si>
    <t>FK1110÷ FK2111</t>
  </si>
  <si>
    <t>3 Д/З</t>
  </si>
  <si>
    <t>3-4</t>
  </si>
  <si>
    <t>5</t>
  </si>
  <si>
    <t>6</t>
  </si>
  <si>
    <t>7</t>
  </si>
  <si>
    <t>8</t>
  </si>
  <si>
    <t>1/0/2</t>
  </si>
  <si>
    <t>1/0/0</t>
  </si>
  <si>
    <t>0/0/1</t>
  </si>
  <si>
    <t>0/0/3</t>
  </si>
  <si>
    <t>2/0/1</t>
  </si>
  <si>
    <t>2/1/0</t>
  </si>
  <si>
    <t>1/1/0</t>
  </si>
  <si>
    <t>1/2/0</t>
  </si>
  <si>
    <t>0/0/2</t>
  </si>
  <si>
    <t>"____"_______20__ г.</t>
  </si>
  <si>
    <t>Директор ИИТ</t>
  </si>
  <si>
    <t>Заведующий кафедрой ИСК</t>
  </si>
  <si>
    <t>_______________Г.Кашаганова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</si>
</sst>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1" zoomScale="90" zoomScaleNormal="90" workbookViewId="0">
      <selection activeCell="C36" sqref="C36"/>
    </sheetView>
  </sheetViews>
  <sheetFormatPr defaultRowHeight="12.75" x14ac:dyDescent="0.2"/>
  <cols>
    <col min="1" max="1" width="5.28515625" style="2" customWidth="1"/>
    <col min="2" max="2" width="13.42578125" style="3" customWidth="1"/>
    <col min="3" max="3" width="63.85546875" style="2" customWidth="1"/>
    <col min="4" max="4" width="12.5703125" style="2" customWidth="1"/>
    <col min="5" max="6" width="4.28515625" style="2" customWidth="1"/>
    <col min="7" max="7" width="4.5703125" style="2" customWidth="1"/>
    <col min="8" max="8" width="6" style="2" customWidth="1"/>
    <col min="9" max="9" width="7.5703125" style="2" customWidth="1"/>
    <col min="10" max="10" width="7.28515625" style="2" customWidth="1"/>
    <col min="11" max="11" width="8.42578125" style="2" customWidth="1"/>
    <col min="12" max="12" width="9.7109375" style="2" customWidth="1"/>
    <col min="13" max="13" width="14" style="2" customWidth="1"/>
    <col min="14" max="14" width="13.140625" style="2" customWidth="1"/>
    <col min="15" max="15" width="10.42578125" style="2" customWidth="1"/>
    <col min="16" max="16" width="6.85546875" style="2" customWidth="1"/>
    <col min="17" max="17" width="8.42578125" style="2" customWidth="1"/>
    <col min="18" max="16384" width="9.140625" style="2"/>
  </cols>
  <sheetData>
    <row r="1" spans="1:17" s="1" customFormat="1" ht="18.75" x14ac:dyDescent="0.3">
      <c r="A1" s="63"/>
      <c r="B1" s="62"/>
      <c r="C1" s="62"/>
      <c r="D1" s="60" t="s">
        <v>14</v>
      </c>
      <c r="E1" s="62"/>
      <c r="G1" s="62"/>
      <c r="H1" s="62"/>
      <c r="I1" s="62"/>
      <c r="L1" s="31"/>
      <c r="M1" s="62"/>
      <c r="N1" s="62"/>
      <c r="O1" s="31"/>
      <c r="P1" s="62"/>
      <c r="Q1" s="64" t="s">
        <v>30</v>
      </c>
    </row>
    <row r="2" spans="1:17" s="1" customFormat="1" ht="18.75" x14ac:dyDescent="0.2">
      <c r="A2" s="31"/>
      <c r="B2" s="65"/>
      <c r="C2" s="31"/>
      <c r="D2" s="61" t="s">
        <v>9</v>
      </c>
      <c r="E2" s="62"/>
      <c r="G2" s="62"/>
      <c r="H2" s="62"/>
      <c r="I2" s="32"/>
      <c r="L2" s="31"/>
      <c r="M2" s="62"/>
      <c r="N2" s="62"/>
      <c r="O2" s="31"/>
      <c r="P2" s="62"/>
      <c r="Q2" s="64" t="s">
        <v>10</v>
      </c>
    </row>
    <row r="3" spans="1:17" s="1" customFormat="1" ht="21" customHeight="1" x14ac:dyDescent="0.2">
      <c r="A3" s="65"/>
      <c r="B3" s="65"/>
      <c r="C3" s="31"/>
      <c r="D3" s="62" t="s">
        <v>99</v>
      </c>
      <c r="E3" s="31"/>
      <c r="G3" s="31"/>
      <c r="H3" s="31"/>
      <c r="I3" s="31"/>
      <c r="L3" s="65"/>
      <c r="M3" s="65"/>
      <c r="N3" s="65"/>
      <c r="O3" s="31"/>
      <c r="P3" s="62"/>
      <c r="Q3" s="67" t="s">
        <v>23</v>
      </c>
    </row>
    <row r="4" spans="1:17" s="1" customFormat="1" ht="18.75" x14ac:dyDescent="0.3">
      <c r="A4" s="31"/>
      <c r="B4" s="65"/>
      <c r="C4" s="31"/>
      <c r="D4" s="61" t="s">
        <v>112</v>
      </c>
      <c r="E4" s="62"/>
      <c r="G4" s="62"/>
      <c r="H4" s="31"/>
      <c r="I4" s="62"/>
      <c r="L4" s="62"/>
      <c r="M4" s="66"/>
      <c r="N4" s="66"/>
      <c r="O4" s="62"/>
      <c r="P4" s="62"/>
      <c r="Q4" s="67" t="s">
        <v>132</v>
      </c>
    </row>
    <row r="5" spans="1:17" s="1" customFormat="1" ht="18.75" x14ac:dyDescent="0.3">
      <c r="A5" s="31"/>
      <c r="B5" s="65"/>
      <c r="C5" s="31"/>
      <c r="D5" s="62" t="s">
        <v>94</v>
      </c>
      <c r="E5" s="62"/>
      <c r="G5" s="62"/>
      <c r="H5" s="31"/>
      <c r="I5" s="62"/>
      <c r="L5" s="62"/>
      <c r="M5" s="66"/>
      <c r="N5" s="66"/>
      <c r="O5" s="62"/>
      <c r="P5" s="62"/>
      <c r="Q5" s="67" t="s">
        <v>100</v>
      </c>
    </row>
    <row r="6" spans="1:17" s="1" customFormat="1" ht="18.75" x14ac:dyDescent="0.2">
      <c r="A6" s="31"/>
      <c r="B6" s="31"/>
      <c r="C6" s="68"/>
      <c r="D6" s="61" t="s">
        <v>72</v>
      </c>
      <c r="E6" s="31"/>
      <c r="G6" s="61"/>
      <c r="H6" s="61"/>
      <c r="I6" s="61"/>
      <c r="L6" s="61"/>
      <c r="M6" s="61"/>
      <c r="N6" s="61"/>
      <c r="O6" s="61"/>
      <c r="P6" s="31"/>
      <c r="Q6" s="68" t="s">
        <v>101</v>
      </c>
    </row>
    <row r="7" spans="1:17" s="1" customFormat="1" ht="18.75" x14ac:dyDescent="0.2">
      <c r="A7" s="31"/>
      <c r="B7" s="31"/>
      <c r="C7" s="68"/>
      <c r="D7" s="61" t="s">
        <v>105</v>
      </c>
      <c r="E7" s="31"/>
      <c r="G7" s="61"/>
      <c r="H7" s="61"/>
      <c r="I7" s="61"/>
      <c r="L7" s="61"/>
      <c r="M7" s="61"/>
      <c r="N7" s="61"/>
      <c r="O7" s="61"/>
      <c r="P7" s="31"/>
      <c r="Q7" s="68" t="s">
        <v>102</v>
      </c>
    </row>
    <row r="8" spans="1:17" s="1" customFormat="1" ht="19.5" customHeight="1" x14ac:dyDescent="0.2">
      <c r="A8" s="31"/>
      <c r="B8" s="33" t="s">
        <v>113</v>
      </c>
      <c r="C8" s="32"/>
      <c r="D8" s="61" t="s">
        <v>114</v>
      </c>
      <c r="E8" s="33"/>
      <c r="G8" s="34"/>
      <c r="H8" s="34"/>
      <c r="I8" s="34"/>
      <c r="K8" s="34"/>
      <c r="L8" s="34"/>
      <c r="M8" s="35"/>
      <c r="N8" s="35"/>
      <c r="O8" s="32"/>
      <c r="P8" s="32"/>
      <c r="Q8" s="36" t="s">
        <v>0</v>
      </c>
    </row>
    <row r="9" spans="1:17" ht="33.75" customHeight="1" x14ac:dyDescent="0.2">
      <c r="A9" s="95" t="s">
        <v>15</v>
      </c>
      <c r="B9" s="95" t="s">
        <v>57</v>
      </c>
      <c r="C9" s="92" t="s">
        <v>24</v>
      </c>
      <c r="D9" s="95" t="s">
        <v>1</v>
      </c>
      <c r="E9" s="95" t="s">
        <v>3</v>
      </c>
      <c r="F9" s="95" t="s">
        <v>71</v>
      </c>
      <c r="G9" s="95" t="s">
        <v>56</v>
      </c>
      <c r="H9" s="95" t="s">
        <v>7</v>
      </c>
      <c r="I9" s="99" t="s">
        <v>73</v>
      </c>
      <c r="J9" s="100"/>
      <c r="K9" s="92" t="s">
        <v>74</v>
      </c>
      <c r="L9" s="104"/>
      <c r="M9" s="108" t="s">
        <v>25</v>
      </c>
      <c r="N9" s="109"/>
      <c r="O9" s="105" t="s">
        <v>98</v>
      </c>
      <c r="P9" s="96" t="s">
        <v>19</v>
      </c>
      <c r="Q9" s="96" t="s">
        <v>20</v>
      </c>
    </row>
    <row r="10" spans="1:17" ht="24" customHeight="1" x14ac:dyDescent="0.2">
      <c r="A10" s="95"/>
      <c r="B10" s="95"/>
      <c r="C10" s="92"/>
      <c r="D10" s="95"/>
      <c r="E10" s="95"/>
      <c r="F10" s="95"/>
      <c r="G10" s="95"/>
      <c r="H10" s="95"/>
      <c r="I10" s="101"/>
      <c r="J10" s="102"/>
      <c r="K10" s="104"/>
      <c r="L10" s="104"/>
      <c r="M10" s="92" t="s">
        <v>16</v>
      </c>
      <c r="N10" s="92"/>
      <c r="O10" s="106"/>
      <c r="P10" s="96"/>
      <c r="Q10" s="96"/>
    </row>
    <row r="11" spans="1:17" ht="54.6" customHeight="1" x14ac:dyDescent="0.2">
      <c r="A11" s="96"/>
      <c r="B11" s="95"/>
      <c r="C11" s="92"/>
      <c r="D11" s="95"/>
      <c r="E11" s="95"/>
      <c r="F11" s="96"/>
      <c r="G11" s="96"/>
      <c r="H11" s="96"/>
      <c r="I11" s="101"/>
      <c r="J11" s="102"/>
      <c r="K11" s="104"/>
      <c r="L11" s="104"/>
      <c r="M11" s="8" t="s">
        <v>17</v>
      </c>
      <c r="N11" s="8" t="s">
        <v>18</v>
      </c>
      <c r="O11" s="106"/>
      <c r="P11" s="96"/>
      <c r="Q11" s="96"/>
    </row>
    <row r="12" spans="1:17" ht="33.75" customHeight="1" x14ac:dyDescent="0.2">
      <c r="A12" s="96"/>
      <c r="B12" s="95"/>
      <c r="C12" s="92"/>
      <c r="D12" s="95"/>
      <c r="E12" s="95"/>
      <c r="F12" s="96"/>
      <c r="G12" s="96"/>
      <c r="H12" s="96"/>
      <c r="I12" s="96" t="s">
        <v>75</v>
      </c>
      <c r="J12" s="96" t="s">
        <v>76</v>
      </c>
      <c r="K12" s="103" t="s">
        <v>77</v>
      </c>
      <c r="L12" s="103" t="s">
        <v>78</v>
      </c>
      <c r="M12" s="108" t="s">
        <v>115</v>
      </c>
      <c r="N12" s="109"/>
      <c r="O12" s="106"/>
      <c r="P12" s="96"/>
      <c r="Q12" s="96"/>
    </row>
    <row r="13" spans="1:17" ht="42.75" customHeight="1" x14ac:dyDescent="0.2">
      <c r="A13" s="96"/>
      <c r="B13" s="95"/>
      <c r="C13" s="92"/>
      <c r="D13" s="95"/>
      <c r="E13" s="95"/>
      <c r="F13" s="96"/>
      <c r="G13" s="96"/>
      <c r="H13" s="96"/>
      <c r="I13" s="96"/>
      <c r="J13" s="96"/>
      <c r="K13" s="104"/>
      <c r="L13" s="104"/>
      <c r="M13" s="8" t="s">
        <v>41</v>
      </c>
      <c r="N13" s="8" t="s">
        <v>41</v>
      </c>
      <c r="O13" s="107"/>
      <c r="P13" s="96"/>
      <c r="Q13" s="96"/>
    </row>
    <row r="14" spans="1:17" ht="15.75" x14ac:dyDescent="0.2">
      <c r="A14" s="7">
        <v>1</v>
      </c>
      <c r="B14" s="7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21</v>
      </c>
      <c r="P14" s="9">
        <v>22</v>
      </c>
      <c r="Q14" s="9">
        <v>23</v>
      </c>
    </row>
    <row r="15" spans="1:17" ht="15.75" x14ac:dyDescent="0.2">
      <c r="A15" s="8"/>
      <c r="B15" s="70" t="s">
        <v>42</v>
      </c>
      <c r="C15" s="9" t="s">
        <v>8</v>
      </c>
      <c r="D15" s="10"/>
      <c r="E15" s="10"/>
      <c r="F15" s="9">
        <f>F16</f>
        <v>5</v>
      </c>
      <c r="G15" s="9">
        <f t="shared" ref="G15:L15" si="0">G16</f>
        <v>5</v>
      </c>
      <c r="H15" s="9">
        <f t="shared" si="0"/>
        <v>150</v>
      </c>
      <c r="I15" s="9">
        <f t="shared" si="0"/>
        <v>45</v>
      </c>
      <c r="J15" s="9">
        <f t="shared" si="0"/>
        <v>6</v>
      </c>
      <c r="K15" s="9">
        <f t="shared" si="0"/>
        <v>89</v>
      </c>
      <c r="L15" s="9">
        <f t="shared" si="0"/>
        <v>10</v>
      </c>
      <c r="M15" s="9">
        <v>5</v>
      </c>
      <c r="N15" s="9"/>
      <c r="O15" s="9"/>
      <c r="P15" s="10"/>
      <c r="Q15" s="10"/>
    </row>
    <row r="16" spans="1:17" s="4" customFormat="1" ht="15.75" x14ac:dyDescent="0.2">
      <c r="A16" s="10">
        <v>1</v>
      </c>
      <c r="B16" s="16" t="s">
        <v>103</v>
      </c>
      <c r="C16" s="71" t="s">
        <v>11</v>
      </c>
      <c r="D16" s="16" t="s">
        <v>2</v>
      </c>
      <c r="E16" s="14">
        <v>1</v>
      </c>
      <c r="F16" s="16">
        <v>5</v>
      </c>
      <c r="G16" s="16">
        <v>5</v>
      </c>
      <c r="H16" s="16">
        <f>G16*30</f>
        <v>150</v>
      </c>
      <c r="I16" s="16">
        <f>G16*10-5</f>
        <v>45</v>
      </c>
      <c r="J16" s="16">
        <v>6</v>
      </c>
      <c r="K16" s="16">
        <f>H16-I16-J16-L16</f>
        <v>89</v>
      </c>
      <c r="L16" s="16">
        <v>10</v>
      </c>
      <c r="M16" s="14" t="s">
        <v>123</v>
      </c>
      <c r="N16" s="38"/>
      <c r="O16" s="16" t="s">
        <v>107</v>
      </c>
      <c r="P16" s="11" t="s">
        <v>4</v>
      </c>
      <c r="Q16" s="14" t="s">
        <v>28</v>
      </c>
    </row>
    <row r="17" spans="1:17" s="4" customFormat="1" ht="15.75" x14ac:dyDescent="0.2">
      <c r="A17" s="10"/>
      <c r="B17" s="70" t="s">
        <v>43</v>
      </c>
      <c r="C17" s="52" t="s">
        <v>58</v>
      </c>
      <c r="D17" s="16"/>
      <c r="E17" s="14"/>
      <c r="F17" s="53">
        <f>F18</f>
        <v>1</v>
      </c>
      <c r="G17" s="53">
        <f t="shared" ref="G17:L17" si="1">G18</f>
        <v>1</v>
      </c>
      <c r="H17" s="53">
        <f t="shared" si="1"/>
        <v>30</v>
      </c>
      <c r="I17" s="53">
        <f t="shared" si="1"/>
        <v>15</v>
      </c>
      <c r="J17" s="53">
        <f t="shared" si="1"/>
        <v>6</v>
      </c>
      <c r="K17" s="53">
        <f t="shared" si="1"/>
        <v>8</v>
      </c>
      <c r="L17" s="53">
        <f t="shared" si="1"/>
        <v>1</v>
      </c>
      <c r="M17" s="15">
        <v>1</v>
      </c>
      <c r="N17" s="15"/>
      <c r="O17" s="53"/>
      <c r="P17" s="11"/>
      <c r="Q17" s="14"/>
    </row>
    <row r="18" spans="1:17" s="4" customFormat="1" ht="15.75" x14ac:dyDescent="0.2">
      <c r="A18" s="10">
        <v>2</v>
      </c>
      <c r="B18" s="54" t="s">
        <v>106</v>
      </c>
      <c r="C18" s="80" t="s">
        <v>104</v>
      </c>
      <c r="D18" s="79" t="s">
        <v>59</v>
      </c>
      <c r="E18" s="14">
        <v>1</v>
      </c>
      <c r="F18" s="14">
        <v>1</v>
      </c>
      <c r="G18" s="14">
        <v>1</v>
      </c>
      <c r="H18" s="16">
        <f>G18*30</f>
        <v>30</v>
      </c>
      <c r="I18" s="16">
        <v>15</v>
      </c>
      <c r="J18" s="16">
        <v>6</v>
      </c>
      <c r="K18" s="16">
        <f>H18-I18-J18-L18</f>
        <v>8</v>
      </c>
      <c r="L18" s="14">
        <v>1</v>
      </c>
      <c r="M18" s="14" t="s">
        <v>124</v>
      </c>
      <c r="N18" s="14"/>
      <c r="O18" s="16" t="s">
        <v>109</v>
      </c>
      <c r="P18" s="11" t="s">
        <v>5</v>
      </c>
      <c r="Q18" s="10" t="s">
        <v>28</v>
      </c>
    </row>
    <row r="19" spans="1:17" s="4" customFormat="1" ht="15.75" x14ac:dyDescent="0.2">
      <c r="A19" s="10"/>
      <c r="B19" s="70" t="s">
        <v>44</v>
      </c>
      <c r="C19" s="9" t="s">
        <v>61</v>
      </c>
      <c r="D19" s="10"/>
      <c r="E19" s="10"/>
      <c r="F19" s="9">
        <f>F20+F21</f>
        <v>3</v>
      </c>
      <c r="G19" s="9">
        <f t="shared" ref="G19:L19" si="2">G20+G21</f>
        <v>3</v>
      </c>
      <c r="H19" s="9">
        <f t="shared" si="2"/>
        <v>90</v>
      </c>
      <c r="I19" s="9">
        <f t="shared" si="2"/>
        <v>30</v>
      </c>
      <c r="J19" s="9">
        <f t="shared" si="2"/>
        <v>12</v>
      </c>
      <c r="K19" s="9">
        <f t="shared" si="2"/>
        <v>45</v>
      </c>
      <c r="L19" s="9">
        <f t="shared" si="2"/>
        <v>3</v>
      </c>
      <c r="M19" s="9">
        <v>1</v>
      </c>
      <c r="N19" s="9">
        <v>2</v>
      </c>
      <c r="O19" s="9"/>
      <c r="P19" s="14"/>
      <c r="Q19" s="10"/>
    </row>
    <row r="20" spans="1:17" s="4" customFormat="1" ht="15.75" customHeight="1" x14ac:dyDescent="0.2">
      <c r="A20" s="90" t="s">
        <v>118</v>
      </c>
      <c r="B20" s="93" t="s">
        <v>116</v>
      </c>
      <c r="C20" s="97" t="s">
        <v>62</v>
      </c>
      <c r="D20" s="16" t="s">
        <v>2</v>
      </c>
      <c r="E20" s="14">
        <v>1</v>
      </c>
      <c r="F20" s="16">
        <v>1</v>
      </c>
      <c r="G20" s="16">
        <v>1</v>
      </c>
      <c r="H20" s="16">
        <f>G20*30</f>
        <v>30</v>
      </c>
      <c r="I20" s="16">
        <v>15</v>
      </c>
      <c r="J20" s="16">
        <v>6</v>
      </c>
      <c r="K20" s="16">
        <f>H20-I20-J20-L20</f>
        <v>8</v>
      </c>
      <c r="L20" s="16">
        <v>1</v>
      </c>
      <c r="M20" s="14" t="s">
        <v>125</v>
      </c>
      <c r="N20" s="14"/>
      <c r="O20" s="16"/>
      <c r="P20" s="56" t="s">
        <v>60</v>
      </c>
      <c r="Q20" s="55" t="s">
        <v>27</v>
      </c>
    </row>
    <row r="21" spans="1:17" s="4" customFormat="1" ht="15.75" x14ac:dyDescent="0.2">
      <c r="A21" s="91"/>
      <c r="B21" s="94"/>
      <c r="C21" s="98"/>
      <c r="D21" s="16" t="s">
        <v>2</v>
      </c>
      <c r="E21" s="14">
        <v>2</v>
      </c>
      <c r="F21" s="16">
        <v>2</v>
      </c>
      <c r="G21" s="16">
        <v>2</v>
      </c>
      <c r="H21" s="16">
        <f>G21*30</f>
        <v>60</v>
      </c>
      <c r="I21" s="16">
        <f>G21*10-5</f>
        <v>15</v>
      </c>
      <c r="J21" s="16">
        <v>6</v>
      </c>
      <c r="K21" s="16">
        <f t="shared" ref="K21:K29" si="3">H21-I21-J21-L21</f>
        <v>37</v>
      </c>
      <c r="L21" s="16">
        <v>2</v>
      </c>
      <c r="M21" s="14"/>
      <c r="N21" s="14" t="s">
        <v>125</v>
      </c>
      <c r="O21" s="16"/>
      <c r="P21" s="56" t="s">
        <v>60</v>
      </c>
      <c r="Q21" s="55" t="s">
        <v>27</v>
      </c>
    </row>
    <row r="22" spans="1:17" s="4" customFormat="1" ht="15.75" x14ac:dyDescent="0.2">
      <c r="A22" s="10"/>
      <c r="B22" s="72" t="s">
        <v>45</v>
      </c>
      <c r="C22" s="51" t="s">
        <v>46</v>
      </c>
      <c r="D22" s="81"/>
      <c r="E22" s="14"/>
      <c r="F22" s="15">
        <f>F23+F24+F25+F26</f>
        <v>20</v>
      </c>
      <c r="G22" s="15">
        <f t="shared" ref="G22:L22" si="4">G23+G24+G25+G26</f>
        <v>20</v>
      </c>
      <c r="H22" s="15">
        <f t="shared" si="4"/>
        <v>600</v>
      </c>
      <c r="I22" s="15">
        <f t="shared" si="4"/>
        <v>180</v>
      </c>
      <c r="J22" s="15">
        <f t="shared" si="4"/>
        <v>24</v>
      </c>
      <c r="K22" s="15">
        <f t="shared" si="4"/>
        <v>356</v>
      </c>
      <c r="L22" s="15">
        <f t="shared" si="4"/>
        <v>40</v>
      </c>
      <c r="M22" s="15">
        <v>10</v>
      </c>
      <c r="N22" s="15">
        <v>10</v>
      </c>
      <c r="O22" s="15"/>
      <c r="P22" s="14"/>
      <c r="Q22" s="14"/>
    </row>
    <row r="23" spans="1:17" s="4" customFormat="1" ht="15.75" customHeight="1" x14ac:dyDescent="0.2">
      <c r="A23" s="69" t="s">
        <v>119</v>
      </c>
      <c r="B23" s="73" t="s">
        <v>12</v>
      </c>
      <c r="C23" s="73" t="s">
        <v>86</v>
      </c>
      <c r="D23" s="16" t="s">
        <v>2</v>
      </c>
      <c r="E23" s="14">
        <v>1</v>
      </c>
      <c r="F23" s="16">
        <v>5</v>
      </c>
      <c r="G23" s="16">
        <v>5</v>
      </c>
      <c r="H23" s="16">
        <f t="shared" ref="H23:H26" si="5">G23*30</f>
        <v>150</v>
      </c>
      <c r="I23" s="16">
        <f>G23*10-5</f>
        <v>45</v>
      </c>
      <c r="J23" s="16">
        <v>6</v>
      </c>
      <c r="K23" s="16">
        <f t="shared" si="3"/>
        <v>89</v>
      </c>
      <c r="L23" s="16">
        <v>10</v>
      </c>
      <c r="M23" s="11" t="s">
        <v>126</v>
      </c>
      <c r="N23" s="11"/>
      <c r="O23" s="16" t="s">
        <v>107</v>
      </c>
      <c r="P23" s="11" t="s">
        <v>5</v>
      </c>
      <c r="Q23" s="14" t="s">
        <v>29</v>
      </c>
    </row>
    <row r="24" spans="1:17" s="4" customFormat="1" ht="15.75" x14ac:dyDescent="0.2">
      <c r="A24" s="69" t="s">
        <v>120</v>
      </c>
      <c r="B24" s="73" t="s">
        <v>87</v>
      </c>
      <c r="C24" s="73" t="s">
        <v>88</v>
      </c>
      <c r="D24" s="16" t="s">
        <v>2</v>
      </c>
      <c r="E24" s="14">
        <v>2</v>
      </c>
      <c r="F24" s="16">
        <v>5</v>
      </c>
      <c r="G24" s="16">
        <v>5</v>
      </c>
      <c r="H24" s="16">
        <f t="shared" si="5"/>
        <v>150</v>
      </c>
      <c r="I24" s="16">
        <f>G24*10-5</f>
        <v>45</v>
      </c>
      <c r="J24" s="16">
        <v>6</v>
      </c>
      <c r="K24" s="16">
        <f t="shared" si="3"/>
        <v>89</v>
      </c>
      <c r="L24" s="16">
        <v>10</v>
      </c>
      <c r="M24" s="11"/>
      <c r="N24" s="11" t="s">
        <v>126</v>
      </c>
      <c r="O24" s="16" t="s">
        <v>107</v>
      </c>
      <c r="P24" s="11" t="s">
        <v>5</v>
      </c>
      <c r="Q24" s="14" t="s">
        <v>29</v>
      </c>
    </row>
    <row r="25" spans="1:17" s="4" customFormat="1" ht="15.75" customHeight="1" x14ac:dyDescent="0.2">
      <c r="A25" s="69" t="s">
        <v>121</v>
      </c>
      <c r="B25" s="73" t="s">
        <v>89</v>
      </c>
      <c r="C25" s="73" t="s">
        <v>90</v>
      </c>
      <c r="D25" s="16" t="s">
        <v>2</v>
      </c>
      <c r="E25" s="14">
        <v>1</v>
      </c>
      <c r="F25" s="16">
        <v>5</v>
      </c>
      <c r="G25" s="16">
        <v>5</v>
      </c>
      <c r="H25" s="16">
        <f t="shared" si="5"/>
        <v>150</v>
      </c>
      <c r="I25" s="16">
        <f>G25*10-5</f>
        <v>45</v>
      </c>
      <c r="J25" s="16">
        <v>6</v>
      </c>
      <c r="K25" s="16">
        <f t="shared" si="3"/>
        <v>89</v>
      </c>
      <c r="L25" s="16">
        <v>10</v>
      </c>
      <c r="M25" s="11" t="s">
        <v>126</v>
      </c>
      <c r="N25" s="11"/>
      <c r="O25" s="16" t="s">
        <v>107</v>
      </c>
      <c r="P25" s="11" t="s">
        <v>5</v>
      </c>
      <c r="Q25" s="14" t="s">
        <v>29</v>
      </c>
    </row>
    <row r="26" spans="1:17" s="4" customFormat="1" ht="15.75" x14ac:dyDescent="0.2">
      <c r="A26" s="69" t="s">
        <v>122</v>
      </c>
      <c r="B26" s="73" t="s">
        <v>91</v>
      </c>
      <c r="C26" s="73" t="s">
        <v>92</v>
      </c>
      <c r="D26" s="16" t="s">
        <v>2</v>
      </c>
      <c r="E26" s="14">
        <v>2</v>
      </c>
      <c r="F26" s="16">
        <v>5</v>
      </c>
      <c r="G26" s="16">
        <v>5</v>
      </c>
      <c r="H26" s="16">
        <f t="shared" si="5"/>
        <v>150</v>
      </c>
      <c r="I26" s="16">
        <f>G26*10-5</f>
        <v>45</v>
      </c>
      <c r="J26" s="16">
        <v>6</v>
      </c>
      <c r="K26" s="16">
        <f t="shared" si="3"/>
        <v>89</v>
      </c>
      <c r="L26" s="16">
        <v>10</v>
      </c>
      <c r="M26" s="11"/>
      <c r="N26" s="11" t="s">
        <v>126</v>
      </c>
      <c r="O26" s="16" t="s">
        <v>107</v>
      </c>
      <c r="P26" s="11" t="s">
        <v>5</v>
      </c>
      <c r="Q26" s="14" t="s">
        <v>29</v>
      </c>
    </row>
    <row r="27" spans="1:17" s="4" customFormat="1" ht="15.75" x14ac:dyDescent="0.2">
      <c r="A27" s="81"/>
      <c r="B27" s="74" t="s">
        <v>50</v>
      </c>
      <c r="C27" s="52" t="s">
        <v>47</v>
      </c>
      <c r="D27" s="75"/>
      <c r="E27" s="14"/>
      <c r="F27" s="53">
        <f>F28+F29+F30</f>
        <v>15</v>
      </c>
      <c r="G27" s="53">
        <f t="shared" ref="G27:L27" si="6">G28+G29+G30</f>
        <v>15</v>
      </c>
      <c r="H27" s="53">
        <f t="shared" si="6"/>
        <v>450</v>
      </c>
      <c r="I27" s="53">
        <f t="shared" si="6"/>
        <v>135</v>
      </c>
      <c r="J27" s="53">
        <f t="shared" si="6"/>
        <v>18</v>
      </c>
      <c r="K27" s="53">
        <f t="shared" si="6"/>
        <v>267</v>
      </c>
      <c r="L27" s="53">
        <f t="shared" si="6"/>
        <v>30</v>
      </c>
      <c r="M27" s="13">
        <v>5</v>
      </c>
      <c r="N27" s="13">
        <v>10</v>
      </c>
      <c r="O27" s="44"/>
      <c r="P27" s="11"/>
      <c r="Q27" s="45"/>
    </row>
    <row r="28" spans="1:17" s="4" customFormat="1" ht="15.75" x14ac:dyDescent="0.2">
      <c r="A28" s="81">
        <v>9</v>
      </c>
      <c r="B28" s="14" t="s">
        <v>79</v>
      </c>
      <c r="C28" s="71" t="s">
        <v>80</v>
      </c>
      <c r="D28" s="81" t="s">
        <v>63</v>
      </c>
      <c r="E28" s="81">
        <v>1</v>
      </c>
      <c r="F28" s="16">
        <v>5</v>
      </c>
      <c r="G28" s="16">
        <v>5</v>
      </c>
      <c r="H28" s="16">
        <f>G28*30</f>
        <v>150</v>
      </c>
      <c r="I28" s="16">
        <f>G28*10-5</f>
        <v>45</v>
      </c>
      <c r="J28" s="16">
        <v>6</v>
      </c>
      <c r="K28" s="16">
        <f t="shared" si="3"/>
        <v>89</v>
      </c>
      <c r="L28" s="16">
        <v>10</v>
      </c>
      <c r="M28" s="11" t="s">
        <v>123</v>
      </c>
      <c r="N28" s="11"/>
      <c r="O28" s="16" t="s">
        <v>107</v>
      </c>
      <c r="P28" s="11" t="s">
        <v>5</v>
      </c>
      <c r="Q28" s="14" t="s">
        <v>40</v>
      </c>
    </row>
    <row r="29" spans="1:17" s="4" customFormat="1" ht="15.75" x14ac:dyDescent="0.2">
      <c r="A29" s="81">
        <v>10</v>
      </c>
      <c r="B29" s="14" t="s">
        <v>81</v>
      </c>
      <c r="C29" s="76" t="s">
        <v>82</v>
      </c>
      <c r="D29" s="81" t="s">
        <v>63</v>
      </c>
      <c r="E29" s="81">
        <v>2</v>
      </c>
      <c r="F29" s="16">
        <v>5</v>
      </c>
      <c r="G29" s="16">
        <v>5</v>
      </c>
      <c r="H29" s="16">
        <f>G29*30</f>
        <v>150</v>
      </c>
      <c r="I29" s="16">
        <f>G29*10-5</f>
        <v>45</v>
      </c>
      <c r="J29" s="16">
        <v>6</v>
      </c>
      <c r="K29" s="16">
        <f t="shared" si="3"/>
        <v>89</v>
      </c>
      <c r="L29" s="16">
        <v>10</v>
      </c>
      <c r="M29" s="11"/>
      <c r="N29" s="11" t="s">
        <v>127</v>
      </c>
      <c r="O29" s="16" t="s">
        <v>107</v>
      </c>
      <c r="P29" s="11" t="s">
        <v>5</v>
      </c>
      <c r="Q29" s="14" t="s">
        <v>40</v>
      </c>
    </row>
    <row r="30" spans="1:17" s="4" customFormat="1" ht="15.75" x14ac:dyDescent="0.2">
      <c r="A30" s="81">
        <v>11</v>
      </c>
      <c r="B30" s="14" t="s">
        <v>83</v>
      </c>
      <c r="C30" s="84" t="s">
        <v>64</v>
      </c>
      <c r="D30" s="81" t="s">
        <v>63</v>
      </c>
      <c r="E30" s="81">
        <v>2</v>
      </c>
      <c r="F30" s="16">
        <v>5</v>
      </c>
      <c r="G30" s="16">
        <v>5</v>
      </c>
      <c r="H30" s="16">
        <f>G30*30</f>
        <v>150</v>
      </c>
      <c r="I30" s="16">
        <f>G30*10-5</f>
        <v>45</v>
      </c>
      <c r="J30" s="16">
        <v>6</v>
      </c>
      <c r="K30" s="16">
        <f t="shared" ref="K30" si="7">H30-I30-J30-L30</f>
        <v>89</v>
      </c>
      <c r="L30" s="16">
        <v>10</v>
      </c>
      <c r="M30" s="25"/>
      <c r="N30" s="89" t="s">
        <v>128</v>
      </c>
      <c r="O30" s="16" t="s">
        <v>107</v>
      </c>
      <c r="P30" s="11" t="s">
        <v>5</v>
      </c>
      <c r="Q30" s="14" t="s">
        <v>65</v>
      </c>
    </row>
    <row r="31" spans="1:17" s="4" customFormat="1" ht="15.75" x14ac:dyDescent="0.2">
      <c r="A31" s="82"/>
      <c r="B31" s="77" t="s">
        <v>52</v>
      </c>
      <c r="C31" s="77" t="s">
        <v>51</v>
      </c>
      <c r="D31" s="41"/>
      <c r="E31" s="50"/>
      <c r="F31" s="85">
        <f>F32</f>
        <v>3</v>
      </c>
      <c r="G31" s="85">
        <f t="shared" ref="G31:L31" si="8">G32</f>
        <v>3</v>
      </c>
      <c r="H31" s="85">
        <f t="shared" si="8"/>
        <v>90</v>
      </c>
      <c r="I31" s="85">
        <f t="shared" si="8"/>
        <v>30</v>
      </c>
      <c r="J31" s="85">
        <f t="shared" si="8"/>
        <v>6</v>
      </c>
      <c r="K31" s="85">
        <f t="shared" si="8"/>
        <v>51</v>
      </c>
      <c r="L31" s="85">
        <f t="shared" si="8"/>
        <v>3</v>
      </c>
      <c r="M31" s="13">
        <v>3</v>
      </c>
      <c r="N31" s="13"/>
      <c r="O31" s="44"/>
      <c r="P31" s="11"/>
      <c r="Q31" s="14"/>
    </row>
    <row r="32" spans="1:17" s="4" customFormat="1" ht="15.75" x14ac:dyDescent="0.2">
      <c r="A32" s="81">
        <v>12</v>
      </c>
      <c r="B32" s="78"/>
      <c r="C32" s="52" t="s">
        <v>48</v>
      </c>
      <c r="D32" s="81" t="s">
        <v>49</v>
      </c>
      <c r="E32" s="81">
        <v>1</v>
      </c>
      <c r="F32" s="14">
        <v>3</v>
      </c>
      <c r="G32" s="14">
        <v>3</v>
      </c>
      <c r="H32" s="16">
        <f>G32*30</f>
        <v>90</v>
      </c>
      <c r="I32" s="16">
        <f>G32*10</f>
        <v>30</v>
      </c>
      <c r="J32" s="16">
        <v>6</v>
      </c>
      <c r="K32" s="16">
        <f t="shared" ref="K32" si="9">H32-I32-J32-L32</f>
        <v>51</v>
      </c>
      <c r="L32" s="16">
        <v>3</v>
      </c>
      <c r="M32" s="69" t="s">
        <v>129</v>
      </c>
      <c r="O32" s="16" t="s">
        <v>108</v>
      </c>
      <c r="P32" s="14" t="s">
        <v>5</v>
      </c>
      <c r="Q32" s="14"/>
    </row>
    <row r="33" spans="1:17" s="4" customFormat="1" ht="31.5" x14ac:dyDescent="0.2">
      <c r="A33" s="88"/>
      <c r="B33" s="86" t="s">
        <v>111</v>
      </c>
      <c r="C33" s="87" t="s">
        <v>110</v>
      </c>
      <c r="D33" s="81"/>
      <c r="E33" s="81"/>
      <c r="F33" s="81"/>
      <c r="G33" s="81"/>
      <c r="H33" s="81"/>
      <c r="I33" s="75"/>
      <c r="J33" s="75"/>
      <c r="K33" s="16"/>
      <c r="L33" s="16"/>
      <c r="M33" s="11"/>
      <c r="N33" s="11"/>
      <c r="O33" s="42"/>
      <c r="P33" s="26"/>
      <c r="Q33" s="14" t="s">
        <v>39</v>
      </c>
    </row>
    <row r="34" spans="1:17" s="4" customFormat="1" ht="22.5" customHeight="1" x14ac:dyDescent="0.2">
      <c r="A34" s="46"/>
      <c r="B34" s="77" t="s">
        <v>54</v>
      </c>
      <c r="C34" s="116" t="s">
        <v>53</v>
      </c>
      <c r="D34" s="117"/>
      <c r="E34" s="50"/>
      <c r="F34" s="47">
        <f>F35+F36</f>
        <v>8</v>
      </c>
      <c r="G34" s="47">
        <f t="shared" ref="G34:L34" si="10">G35+G36</f>
        <v>8</v>
      </c>
      <c r="H34" s="47">
        <f t="shared" si="10"/>
        <v>240</v>
      </c>
      <c r="I34" s="47">
        <f t="shared" si="10"/>
        <v>75</v>
      </c>
      <c r="J34" s="47">
        <f t="shared" si="10"/>
        <v>12</v>
      </c>
      <c r="K34" s="47">
        <f t="shared" si="10"/>
        <v>140</v>
      </c>
      <c r="L34" s="47">
        <f t="shared" si="10"/>
        <v>13</v>
      </c>
      <c r="M34" s="47">
        <v>5</v>
      </c>
      <c r="N34" s="47">
        <v>3</v>
      </c>
      <c r="O34" s="47"/>
      <c r="P34" s="14"/>
      <c r="Q34" s="14"/>
    </row>
    <row r="35" spans="1:17" s="4" customFormat="1" ht="31.5" x14ac:dyDescent="0.2">
      <c r="A35" s="81">
        <v>13</v>
      </c>
      <c r="B35" s="81" t="s">
        <v>96</v>
      </c>
      <c r="C35" s="83" t="s">
        <v>21</v>
      </c>
      <c r="D35" s="81" t="s">
        <v>2</v>
      </c>
      <c r="E35" s="81">
        <v>1</v>
      </c>
      <c r="F35" s="81">
        <v>5</v>
      </c>
      <c r="G35" s="81">
        <v>5</v>
      </c>
      <c r="H35" s="16">
        <f>G35*30</f>
        <v>150</v>
      </c>
      <c r="I35" s="16">
        <f>G35*10-5</f>
        <v>45</v>
      </c>
      <c r="J35" s="16">
        <v>6</v>
      </c>
      <c r="K35" s="16">
        <f t="shared" ref="K35:K36" si="11">H35-I35-J35-L35</f>
        <v>89</v>
      </c>
      <c r="L35" s="16">
        <v>10</v>
      </c>
      <c r="M35" s="69" t="s">
        <v>130</v>
      </c>
      <c r="N35" s="43"/>
      <c r="O35" s="16" t="s">
        <v>107</v>
      </c>
      <c r="P35" s="14" t="s">
        <v>5</v>
      </c>
      <c r="Q35" s="14" t="s">
        <v>39</v>
      </c>
    </row>
    <row r="36" spans="1:17" s="4" customFormat="1" ht="31.5" x14ac:dyDescent="0.2">
      <c r="A36" s="81">
        <v>14</v>
      </c>
      <c r="B36" s="14" t="s">
        <v>85</v>
      </c>
      <c r="C36" s="84" t="s">
        <v>66</v>
      </c>
      <c r="D36" s="81" t="s">
        <v>63</v>
      </c>
      <c r="E36" s="14">
        <v>2</v>
      </c>
      <c r="F36" s="14">
        <v>3</v>
      </c>
      <c r="G36" s="14">
        <v>3</v>
      </c>
      <c r="H36" s="16">
        <f>G36*30</f>
        <v>90</v>
      </c>
      <c r="I36" s="16">
        <f>G36*10</f>
        <v>30</v>
      </c>
      <c r="J36" s="16">
        <v>6</v>
      </c>
      <c r="K36" s="16">
        <f t="shared" si="11"/>
        <v>51</v>
      </c>
      <c r="L36" s="16">
        <v>3</v>
      </c>
      <c r="N36" s="11" t="s">
        <v>131</v>
      </c>
      <c r="O36" s="25" t="s">
        <v>95</v>
      </c>
      <c r="P36" s="5" t="s">
        <v>60</v>
      </c>
      <c r="Q36" s="14" t="s">
        <v>39</v>
      </c>
    </row>
    <row r="37" spans="1:17" s="4" customFormat="1" ht="15.75" x14ac:dyDescent="0.2">
      <c r="A37" s="48"/>
      <c r="B37" s="77" t="s">
        <v>55</v>
      </c>
      <c r="C37" s="49" t="s">
        <v>13</v>
      </c>
      <c r="D37" s="41"/>
      <c r="E37" s="50"/>
      <c r="F37" s="47">
        <f>F38</f>
        <v>5</v>
      </c>
      <c r="G37" s="47">
        <f t="shared" ref="G37:L37" si="12">G38</f>
        <v>5</v>
      </c>
      <c r="H37" s="47">
        <f t="shared" si="12"/>
        <v>150</v>
      </c>
      <c r="I37" s="47">
        <f t="shared" si="12"/>
        <v>45</v>
      </c>
      <c r="J37" s="47">
        <f t="shared" si="12"/>
        <v>6</v>
      </c>
      <c r="K37" s="47">
        <f t="shared" si="12"/>
        <v>89</v>
      </c>
      <c r="L37" s="47">
        <f t="shared" si="12"/>
        <v>10</v>
      </c>
      <c r="M37" s="47"/>
      <c r="N37" s="47">
        <v>5</v>
      </c>
      <c r="O37" s="47"/>
      <c r="P37" s="14"/>
      <c r="Q37" s="14"/>
    </row>
    <row r="38" spans="1:17" s="4" customFormat="1" ht="15.75" x14ac:dyDescent="0.2">
      <c r="A38" s="81">
        <v>15</v>
      </c>
      <c r="B38" s="14" t="s">
        <v>84</v>
      </c>
      <c r="C38" s="73" t="s">
        <v>67</v>
      </c>
      <c r="D38" s="81" t="s">
        <v>63</v>
      </c>
      <c r="E38" s="81">
        <v>2</v>
      </c>
      <c r="F38" s="16">
        <v>5</v>
      </c>
      <c r="G38" s="16">
        <v>5</v>
      </c>
      <c r="H38" s="16">
        <f>G38*30</f>
        <v>150</v>
      </c>
      <c r="I38" s="16">
        <f>G38*10-5</f>
        <v>45</v>
      </c>
      <c r="J38" s="16">
        <v>6</v>
      </c>
      <c r="K38" s="16">
        <f t="shared" ref="K38" si="13">H38-I38-J38-L38</f>
        <v>89</v>
      </c>
      <c r="L38" s="16">
        <v>10</v>
      </c>
      <c r="M38" s="38"/>
      <c r="N38" s="69" t="s">
        <v>130</v>
      </c>
      <c r="O38" s="16" t="s">
        <v>107</v>
      </c>
      <c r="P38" s="11" t="s">
        <v>5</v>
      </c>
      <c r="Q38" s="14" t="s">
        <v>39</v>
      </c>
    </row>
    <row r="39" spans="1:17" s="4" customFormat="1" ht="15.75" x14ac:dyDescent="0.2">
      <c r="A39" s="10"/>
      <c r="B39" s="39" t="s">
        <v>34</v>
      </c>
      <c r="C39" s="19"/>
      <c r="D39" s="5"/>
      <c r="E39" s="5"/>
      <c r="F39" s="6">
        <f>M39+N39</f>
        <v>12</v>
      </c>
      <c r="G39" s="6"/>
      <c r="H39" s="5"/>
      <c r="I39" s="5"/>
      <c r="J39" s="5"/>
      <c r="K39" s="5"/>
      <c r="L39" s="5"/>
      <c r="M39" s="6">
        <v>7</v>
      </c>
      <c r="N39" s="6">
        <v>5</v>
      </c>
      <c r="O39" s="6"/>
      <c r="P39" s="57" t="s">
        <v>117</v>
      </c>
      <c r="Q39" s="10"/>
    </row>
    <row r="40" spans="1:17" s="4" customFormat="1" ht="15.75" x14ac:dyDescent="0.2">
      <c r="A40" s="10"/>
      <c r="B40" s="18" t="s">
        <v>97</v>
      </c>
      <c r="C40" s="25"/>
      <c r="D40" s="25"/>
      <c r="E40" s="25"/>
      <c r="F40" s="9">
        <f>M40+N40</f>
        <v>60</v>
      </c>
      <c r="G40" s="9">
        <f>M40+N40</f>
        <v>60</v>
      </c>
      <c r="H40" s="25"/>
      <c r="I40" s="25"/>
      <c r="J40" s="25"/>
      <c r="K40" s="25"/>
      <c r="L40" s="25"/>
      <c r="M40" s="15">
        <f>M15+M17+M19+M22+M27+M31+M34+M37</f>
        <v>30</v>
      </c>
      <c r="N40" s="15">
        <f>N15+N17+N19+N22+N27+N31+N34+N37</f>
        <v>30</v>
      </c>
      <c r="O40" s="15"/>
      <c r="P40" s="15"/>
      <c r="Q40" s="10"/>
    </row>
    <row r="41" spans="1:17" s="4" customFormat="1" ht="15.75" x14ac:dyDescent="0.2">
      <c r="A41" s="10"/>
      <c r="B41" s="110" t="s">
        <v>93</v>
      </c>
      <c r="C41" s="111"/>
      <c r="D41" s="5"/>
      <c r="E41" s="12"/>
      <c r="F41" s="15">
        <f t="shared" ref="F41:L41" si="14">F15+F17+F19+F22+F31+F34+F37+F27</f>
        <v>60</v>
      </c>
      <c r="G41" s="15">
        <f t="shared" si="14"/>
        <v>60</v>
      </c>
      <c r="H41" s="15">
        <f t="shared" si="14"/>
        <v>1800</v>
      </c>
      <c r="I41" s="15">
        <f t="shared" si="14"/>
        <v>555</v>
      </c>
      <c r="J41" s="15">
        <f t="shared" si="14"/>
        <v>90</v>
      </c>
      <c r="K41" s="15">
        <f t="shared" si="14"/>
        <v>1045</v>
      </c>
      <c r="L41" s="15">
        <f t="shared" si="14"/>
        <v>110</v>
      </c>
      <c r="M41" s="15"/>
      <c r="N41" s="15"/>
      <c r="O41" s="15"/>
      <c r="P41" s="15"/>
      <c r="Q41" s="10"/>
    </row>
    <row r="42" spans="1:17" s="4" customFormat="1" ht="15.75" x14ac:dyDescent="0.2">
      <c r="A42" s="10"/>
      <c r="B42" s="112" t="s">
        <v>35</v>
      </c>
      <c r="C42" s="113"/>
      <c r="D42" s="113"/>
      <c r="E42" s="12"/>
      <c r="F42" s="15">
        <f t="shared" ref="F42:L42" si="15">F15+F17+F19+F23+F24+F25+F26+F35</f>
        <v>34</v>
      </c>
      <c r="G42" s="15">
        <f t="shared" si="15"/>
        <v>34</v>
      </c>
      <c r="H42" s="15">
        <f t="shared" si="15"/>
        <v>1020</v>
      </c>
      <c r="I42" s="15">
        <f t="shared" si="15"/>
        <v>315</v>
      </c>
      <c r="J42" s="15">
        <f t="shared" si="15"/>
        <v>54</v>
      </c>
      <c r="K42" s="15">
        <f t="shared" si="15"/>
        <v>587</v>
      </c>
      <c r="L42" s="15">
        <f t="shared" si="15"/>
        <v>64</v>
      </c>
      <c r="M42" s="15"/>
      <c r="N42" s="15"/>
      <c r="O42" s="15"/>
      <c r="P42" s="15"/>
      <c r="Q42" s="10"/>
    </row>
    <row r="43" spans="1:17" s="4" customFormat="1" ht="15.75" x14ac:dyDescent="0.2">
      <c r="A43" s="10"/>
      <c r="B43" s="112" t="s">
        <v>36</v>
      </c>
      <c r="C43" s="113"/>
      <c r="D43" s="113"/>
      <c r="E43" s="12"/>
      <c r="F43" s="15">
        <f t="shared" ref="F43:L43" si="16">F15+F19+F23+F24+F25+F26+F35</f>
        <v>33</v>
      </c>
      <c r="G43" s="15">
        <f t="shared" si="16"/>
        <v>33</v>
      </c>
      <c r="H43" s="15">
        <f t="shared" si="16"/>
        <v>990</v>
      </c>
      <c r="I43" s="15">
        <f t="shared" si="16"/>
        <v>300</v>
      </c>
      <c r="J43" s="15">
        <f t="shared" si="16"/>
        <v>48</v>
      </c>
      <c r="K43" s="15">
        <f t="shared" si="16"/>
        <v>579</v>
      </c>
      <c r="L43" s="15">
        <f t="shared" si="16"/>
        <v>63</v>
      </c>
      <c r="M43" s="15"/>
      <c r="N43" s="15"/>
      <c r="O43" s="15"/>
      <c r="P43" s="15"/>
      <c r="Q43" s="10"/>
    </row>
    <row r="44" spans="1:17" s="4" customFormat="1" ht="15.75" x14ac:dyDescent="0.2">
      <c r="A44" s="10"/>
      <c r="B44" s="112" t="s">
        <v>68</v>
      </c>
      <c r="C44" s="113"/>
      <c r="D44" s="113"/>
      <c r="E44" s="12"/>
      <c r="F44" s="15">
        <f t="shared" ref="F44:L44" si="17">F17</f>
        <v>1</v>
      </c>
      <c r="G44" s="15">
        <f t="shared" si="17"/>
        <v>1</v>
      </c>
      <c r="H44" s="15">
        <f t="shared" si="17"/>
        <v>30</v>
      </c>
      <c r="I44" s="15">
        <f t="shared" si="17"/>
        <v>15</v>
      </c>
      <c r="J44" s="15">
        <f t="shared" si="17"/>
        <v>6</v>
      </c>
      <c r="K44" s="15">
        <f t="shared" si="17"/>
        <v>8</v>
      </c>
      <c r="L44" s="15">
        <f t="shared" si="17"/>
        <v>1</v>
      </c>
      <c r="M44" s="15"/>
      <c r="N44" s="15"/>
      <c r="O44" s="15"/>
      <c r="P44" s="15"/>
      <c r="Q44" s="10"/>
    </row>
    <row r="45" spans="1:17" s="4" customFormat="1" ht="15.75" x14ac:dyDescent="0.2">
      <c r="A45" s="10"/>
      <c r="B45" s="17" t="s">
        <v>37</v>
      </c>
      <c r="C45" s="12"/>
      <c r="D45" s="5"/>
      <c r="E45" s="12"/>
      <c r="F45" s="15">
        <f t="shared" ref="F45:L45" si="18">F27+F36+F38+F32</f>
        <v>26</v>
      </c>
      <c r="G45" s="15">
        <f t="shared" si="18"/>
        <v>26</v>
      </c>
      <c r="H45" s="15">
        <f t="shared" si="18"/>
        <v>780</v>
      </c>
      <c r="I45" s="15">
        <f t="shared" si="18"/>
        <v>240</v>
      </c>
      <c r="J45" s="15">
        <f t="shared" si="18"/>
        <v>36</v>
      </c>
      <c r="K45" s="15">
        <f t="shared" si="18"/>
        <v>458</v>
      </c>
      <c r="L45" s="15">
        <f t="shared" si="18"/>
        <v>46</v>
      </c>
      <c r="M45" s="15"/>
      <c r="N45" s="15"/>
      <c r="O45" s="15"/>
      <c r="P45" s="15"/>
      <c r="Q45" s="10"/>
    </row>
    <row r="46" spans="1:17" s="4" customFormat="1" ht="15.75" x14ac:dyDescent="0.2">
      <c r="A46" s="10"/>
      <c r="B46" s="112" t="s">
        <v>69</v>
      </c>
      <c r="C46" s="113"/>
      <c r="D46" s="113"/>
      <c r="E46" s="12"/>
      <c r="F46" s="15">
        <f t="shared" ref="F46:L46" si="19">F28+F29+F30+F36+F38</f>
        <v>23</v>
      </c>
      <c r="G46" s="15">
        <f t="shared" si="19"/>
        <v>23</v>
      </c>
      <c r="H46" s="15">
        <f t="shared" si="19"/>
        <v>690</v>
      </c>
      <c r="I46" s="15">
        <f t="shared" si="19"/>
        <v>210</v>
      </c>
      <c r="J46" s="15">
        <f t="shared" si="19"/>
        <v>30</v>
      </c>
      <c r="K46" s="15">
        <f t="shared" si="19"/>
        <v>407</v>
      </c>
      <c r="L46" s="15">
        <f t="shared" si="19"/>
        <v>43</v>
      </c>
      <c r="M46" s="15"/>
      <c r="N46" s="15"/>
      <c r="O46" s="15"/>
      <c r="P46" s="15"/>
      <c r="Q46" s="10"/>
    </row>
    <row r="47" spans="1:17" s="4" customFormat="1" ht="15.75" x14ac:dyDescent="0.2">
      <c r="A47" s="10"/>
      <c r="B47" s="112" t="s">
        <v>38</v>
      </c>
      <c r="C47" s="113"/>
      <c r="D47" s="113"/>
      <c r="E47" s="12"/>
      <c r="F47" s="15">
        <f t="shared" ref="F47:L47" si="20">F32</f>
        <v>3</v>
      </c>
      <c r="G47" s="15">
        <f t="shared" si="20"/>
        <v>3</v>
      </c>
      <c r="H47" s="15">
        <f t="shared" si="20"/>
        <v>90</v>
      </c>
      <c r="I47" s="15">
        <f t="shared" si="20"/>
        <v>30</v>
      </c>
      <c r="J47" s="15">
        <f t="shared" si="20"/>
        <v>6</v>
      </c>
      <c r="K47" s="15">
        <f t="shared" si="20"/>
        <v>51</v>
      </c>
      <c r="L47" s="15">
        <f t="shared" si="20"/>
        <v>3</v>
      </c>
      <c r="M47" s="15"/>
      <c r="N47" s="15"/>
      <c r="O47" s="15"/>
      <c r="P47" s="15"/>
      <c r="Q47" s="10"/>
    </row>
    <row r="48" spans="1:17" s="4" customFormat="1" ht="15.75" x14ac:dyDescent="0.2">
      <c r="A48" s="10"/>
      <c r="B48" s="58" t="s">
        <v>70</v>
      </c>
      <c r="C48" s="59"/>
      <c r="D48" s="40"/>
      <c r="E48" s="12"/>
      <c r="F48" s="15">
        <f>F49</f>
        <v>3</v>
      </c>
      <c r="G48" s="15">
        <f t="shared" ref="G48:L48" si="21">G49</f>
        <v>3</v>
      </c>
      <c r="H48" s="15">
        <f t="shared" si="21"/>
        <v>90</v>
      </c>
      <c r="I48" s="15">
        <f t="shared" si="21"/>
        <v>30</v>
      </c>
      <c r="J48" s="15">
        <f t="shared" si="21"/>
        <v>6</v>
      </c>
      <c r="K48" s="15">
        <f t="shared" si="21"/>
        <v>51</v>
      </c>
      <c r="L48" s="15">
        <f t="shared" si="21"/>
        <v>3</v>
      </c>
      <c r="M48" s="15"/>
      <c r="N48" s="15"/>
      <c r="O48" s="15"/>
      <c r="P48" s="15"/>
      <c r="Q48" s="10"/>
    </row>
    <row r="49" spans="1:17" s="4" customFormat="1" ht="15.75" x14ac:dyDescent="0.2">
      <c r="A49" s="10"/>
      <c r="B49" s="114" t="s">
        <v>66</v>
      </c>
      <c r="C49" s="115"/>
      <c r="D49" s="8" t="s">
        <v>63</v>
      </c>
      <c r="E49" s="14">
        <v>1</v>
      </c>
      <c r="F49" s="14">
        <f t="shared" ref="F49:L49" si="22">F36</f>
        <v>3</v>
      </c>
      <c r="G49" s="14">
        <f t="shared" si="22"/>
        <v>3</v>
      </c>
      <c r="H49" s="14">
        <f t="shared" si="22"/>
        <v>90</v>
      </c>
      <c r="I49" s="14">
        <f t="shared" si="22"/>
        <v>30</v>
      </c>
      <c r="J49" s="14">
        <f t="shared" si="22"/>
        <v>6</v>
      </c>
      <c r="K49" s="14">
        <f t="shared" si="22"/>
        <v>51</v>
      </c>
      <c r="L49" s="14">
        <f t="shared" si="22"/>
        <v>3</v>
      </c>
      <c r="M49" s="15"/>
      <c r="N49" s="15"/>
      <c r="O49" s="15"/>
      <c r="P49" s="15"/>
      <c r="Q49" s="10"/>
    </row>
    <row r="50" spans="1:17" ht="15.75" x14ac:dyDescent="0.2">
      <c r="A50" s="25"/>
      <c r="B50" s="110" t="s">
        <v>6</v>
      </c>
      <c r="C50" s="111"/>
      <c r="D50" s="8"/>
      <c r="E50" s="12"/>
      <c r="F50" s="15">
        <f>F41</f>
        <v>60</v>
      </c>
      <c r="G50" s="15">
        <f t="shared" ref="G50:L50" si="23">G41</f>
        <v>60</v>
      </c>
      <c r="H50" s="15">
        <f t="shared" si="23"/>
        <v>1800</v>
      </c>
      <c r="I50" s="15">
        <f t="shared" si="23"/>
        <v>555</v>
      </c>
      <c r="J50" s="15">
        <f t="shared" si="23"/>
        <v>90</v>
      </c>
      <c r="K50" s="15">
        <f t="shared" si="23"/>
        <v>1045</v>
      </c>
      <c r="L50" s="15">
        <f t="shared" si="23"/>
        <v>110</v>
      </c>
      <c r="M50" s="15"/>
      <c r="N50" s="15"/>
      <c r="O50" s="15"/>
      <c r="P50" s="15"/>
      <c r="Q50" s="10"/>
    </row>
    <row r="51" spans="1:17" ht="15.75" x14ac:dyDescent="0.25">
      <c r="A51" s="27"/>
      <c r="B51" s="28"/>
      <c r="C51" s="21" t="s">
        <v>31</v>
      </c>
      <c r="D51" s="37" t="s">
        <v>32</v>
      </c>
      <c r="F51" s="37"/>
      <c r="J51" s="21" t="s">
        <v>133</v>
      </c>
      <c r="N51" s="21" t="s">
        <v>134</v>
      </c>
      <c r="O51" s="21"/>
      <c r="P51" s="29"/>
      <c r="Q51" s="29"/>
    </row>
    <row r="52" spans="1:17" ht="15.75" x14ac:dyDescent="0.25">
      <c r="A52" s="27"/>
      <c r="B52" s="30"/>
      <c r="C52" s="24" t="s">
        <v>22</v>
      </c>
      <c r="D52" s="37" t="s">
        <v>26</v>
      </c>
      <c r="F52" s="37"/>
      <c r="J52" s="24" t="s">
        <v>33</v>
      </c>
      <c r="N52" s="24" t="s">
        <v>135</v>
      </c>
      <c r="O52" s="24"/>
      <c r="P52" s="29"/>
      <c r="Q52" s="29"/>
    </row>
    <row r="53" spans="1:17" x14ac:dyDescent="0.2">
      <c r="A53" s="20"/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</sheetData>
  <mergeCells count="32">
    <mergeCell ref="B41:C41"/>
    <mergeCell ref="L12:L13"/>
    <mergeCell ref="B50:C50"/>
    <mergeCell ref="B42:D42"/>
    <mergeCell ref="B43:D43"/>
    <mergeCell ref="B44:D44"/>
    <mergeCell ref="B46:D46"/>
    <mergeCell ref="B49:C49"/>
    <mergeCell ref="C34:D34"/>
    <mergeCell ref="B47:D47"/>
    <mergeCell ref="Q9:Q13"/>
    <mergeCell ref="E9:E13"/>
    <mergeCell ref="O9:O13"/>
    <mergeCell ref="F9:F13"/>
    <mergeCell ref="M10:N10"/>
    <mergeCell ref="M9:N9"/>
    <mergeCell ref="M12:N12"/>
    <mergeCell ref="G9:G13"/>
    <mergeCell ref="P9:P13"/>
    <mergeCell ref="J12:J13"/>
    <mergeCell ref="I9:J11"/>
    <mergeCell ref="I12:I13"/>
    <mergeCell ref="K12:K13"/>
    <mergeCell ref="K9:L11"/>
    <mergeCell ref="A20:A21"/>
    <mergeCell ref="C9:C13"/>
    <mergeCell ref="B20:B21"/>
    <mergeCell ref="B9:B13"/>
    <mergeCell ref="H9:H13"/>
    <mergeCell ref="C20:C21"/>
    <mergeCell ref="D9:D13"/>
    <mergeCell ref="A9:A13"/>
  </mergeCells>
  <phoneticPr fontId="1" type="noConversion"/>
  <printOptions horizontalCentered="1"/>
  <pageMargins left="0.15748031496062992" right="0.15748031496062992" top="0.19685039370078741" bottom="0.39370078740157483" header="0" footer="0"/>
  <pageSetup paperSize="9" scale="7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Обязательные</vt:lpstr>
    </vt:vector>
  </TitlesOfParts>
  <Company>AIPET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Alimzhan Berikuly</dc:creator>
  <cp:lastModifiedBy>Пользователь Windows</cp:lastModifiedBy>
  <cp:lastPrinted>2020-07-01T08:14:04Z</cp:lastPrinted>
  <dcterms:created xsi:type="dcterms:W3CDTF">2004-10-03T04:03:39Z</dcterms:created>
  <dcterms:modified xsi:type="dcterms:W3CDTF">2020-10-09T13:55:36Z</dcterms:modified>
</cp:coreProperties>
</file>